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5360" windowHeight="7800" tabRatio="663" firstSheet="2" activeTab="7"/>
  </bookViews>
  <sheets>
    <sheet name="Cover Page" sheetId="6" r:id="rId1"/>
    <sheet name="Index" sheetId="7" r:id="rId2"/>
    <sheet name="Glance" sheetId="67" r:id="rId3"/>
    <sheet name="GERC pending" sheetId="8" r:id="rId4"/>
    <sheet name="Sales &amp; Revenue Data" sheetId="68" r:id="rId5"/>
    <sheet name="Financial Data" sheetId="69" r:id="rId6"/>
    <sheet name="T&amp;D LOSSES REDUCTION" sheetId="66" r:id="rId7"/>
    <sheet name="METER TESTING AND DEFECTIVE" sheetId="49" r:id="rId8"/>
  </sheets>
  <externalReferences>
    <externalReference r:id="rId9"/>
  </externalReferences>
  <definedNames>
    <definedName name="_Fill" localSheetId="5" hidden="1">#REF!</definedName>
    <definedName name="_Fill" localSheetId="2" hidden="1">#REF!</definedName>
    <definedName name="_Fill" localSheetId="4" hidden="1">#REF!</definedName>
    <definedName name="_Fill" hidden="1">#REF!</definedName>
    <definedName name="aaaa" localSheetId="5" hidden="1">#REF!</definedName>
    <definedName name="aaaa" localSheetId="2" hidden="1">#REF!</definedName>
    <definedName name="aaaa" localSheetId="4" hidden="1">#REF!</definedName>
    <definedName name="aaaa" hidden="1">#REF!</definedName>
    <definedName name="Excel_BuiltIn_Print_Area_3_1" localSheetId="5">#REF!</definedName>
    <definedName name="Excel_BuiltIn_Print_Area_3_1" localSheetId="2">#REF!</definedName>
    <definedName name="Excel_BuiltIn_Print_Area_3_1" localSheetId="4">#REF!</definedName>
    <definedName name="Excel_BuiltIn_Print_Area_3_1">#REF!</definedName>
    <definedName name="HTML_CodePage" hidden="1">1252</definedName>
    <definedName name="HTML_Control" localSheetId="5" hidden="1">{"'Sheet1'!$A$4386:$N$4591"}</definedName>
    <definedName name="HTML_Control" localSheetId="2" hidden="1">{"'Sheet1'!$A$4386:$N$4591"}</definedName>
    <definedName name="HTML_Control" localSheetId="4" hidden="1">{"'Sheet1'!$A$4386:$N$4591"}</definedName>
    <definedName name="HTML_Control" hidden="1">{"'Sheet1'!$A$4386:$N$4591"}</definedName>
    <definedName name="HTML_Description" hidden="1">""</definedName>
    <definedName name="HTML_Email" hidden="1">""</definedName>
    <definedName name="HTML_Header" hidden="1">"Sheet1"</definedName>
    <definedName name="HTML_LastUpdate" hidden="1">"7/1/03"</definedName>
    <definedName name="HTML_LineAfter" hidden="1">FALSE</definedName>
    <definedName name="HTML_LineBefore" hidden="1">FALSE</definedName>
    <definedName name="HTML_Name" hidden="1">"m.p.raval"</definedName>
    <definedName name="HTML_OBDlg2" hidden="1">TRUE</definedName>
    <definedName name="HTML_OBDlg4" hidden="1">TRUE</definedName>
    <definedName name="HTML_OS" hidden="1">0</definedName>
    <definedName name="HTML_PathFile" hidden="1">"A:\MyHTML.htm"</definedName>
    <definedName name="HTML_Title" hidden="1">"SGSDaily Progress Report Piyaj toDharoi Pipeline"</definedName>
    <definedName name="_xlnm.Print_Area" localSheetId="5">'Financial Data'!$A$1:$F$46</definedName>
    <definedName name="_xlnm.Print_Area" localSheetId="2">Glance!$A$1:$J$87</definedName>
    <definedName name="_xlnm.Print_Area" localSheetId="1">Index!$A$1:$C$18</definedName>
    <definedName name="_xlnm.Print_Area" localSheetId="4">'Sales &amp; Revenue Data'!$A$1:$J$108</definedName>
    <definedName name="_xlnm.Print_Area" localSheetId="6">'T&amp;D LOSSES REDUCTION'!$A$1:$K$23</definedName>
    <definedName name="TaxTV">10%</definedName>
    <definedName name="TaxXL">5%</definedName>
  </definedNames>
  <calcPr calcId="162913"/>
</workbook>
</file>

<file path=xl/calcChain.xml><?xml version="1.0" encoding="utf-8"?>
<calcChain xmlns="http://schemas.openxmlformats.org/spreadsheetml/2006/main">
  <c r="E41" i="69" l="1"/>
  <c r="E43" i="69" s="1"/>
  <c r="D41" i="69"/>
  <c r="F41" i="69" s="1"/>
  <c r="F40" i="69"/>
  <c r="F39" i="69"/>
  <c r="F38" i="69"/>
  <c r="F37" i="69"/>
  <c r="F36" i="69"/>
  <c r="F35" i="69"/>
  <c r="F34" i="69"/>
  <c r="F33" i="69"/>
  <c r="F32" i="69"/>
  <c r="F31" i="69"/>
  <c r="F30" i="69"/>
  <c r="F29" i="69"/>
  <c r="F28" i="69"/>
  <c r="F27" i="69"/>
  <c r="F26" i="69"/>
  <c r="F25" i="69"/>
  <c r="F24" i="69"/>
  <c r="F23" i="69"/>
  <c r="F22" i="69"/>
  <c r="F21" i="69"/>
  <c r="F18" i="69"/>
  <c r="F17" i="69"/>
  <c r="F16" i="69"/>
  <c r="F15" i="69"/>
  <c r="F14" i="69"/>
  <c r="F13" i="69"/>
  <c r="F12" i="69"/>
  <c r="F11" i="69"/>
  <c r="F10" i="69"/>
  <c r="F9" i="69"/>
  <c r="D8" i="69"/>
  <c r="F8" i="69" s="1"/>
  <c r="F7" i="69"/>
  <c r="F6" i="69"/>
  <c r="F1" i="69"/>
  <c r="H107" i="68"/>
  <c r="G107" i="68"/>
  <c r="F107" i="68"/>
  <c r="J107" i="68" s="1"/>
  <c r="E107" i="68"/>
  <c r="I107" i="68" s="1"/>
  <c r="H106" i="68"/>
  <c r="G106" i="68"/>
  <c r="F106" i="68"/>
  <c r="J106" i="68" s="1"/>
  <c r="E106" i="68"/>
  <c r="I106" i="68" s="1"/>
  <c r="H105" i="68"/>
  <c r="G105" i="68"/>
  <c r="F105" i="68"/>
  <c r="J105" i="68" s="1"/>
  <c r="E105" i="68"/>
  <c r="I105" i="68" s="1"/>
  <c r="F104" i="68"/>
  <c r="J104" i="68" s="1"/>
  <c r="E104" i="68"/>
  <c r="I104" i="68" s="1"/>
  <c r="J103" i="68"/>
  <c r="I103" i="68"/>
  <c r="H103" i="68"/>
  <c r="G103" i="68"/>
  <c r="F103" i="68"/>
  <c r="E103" i="68"/>
  <c r="J102" i="68"/>
  <c r="I102" i="68"/>
  <c r="H102" i="68"/>
  <c r="G102" i="68"/>
  <c r="F102" i="68"/>
  <c r="E102" i="68"/>
  <c r="J101" i="68"/>
  <c r="I101" i="68"/>
  <c r="H101" i="68"/>
  <c r="G101" i="68"/>
  <c r="F101" i="68"/>
  <c r="E101" i="68"/>
  <c r="J100" i="68"/>
  <c r="I100" i="68"/>
  <c r="H100" i="68"/>
  <c r="G100" i="68"/>
  <c r="F100" i="68"/>
  <c r="E100" i="68"/>
  <c r="J99" i="68"/>
  <c r="I99" i="68"/>
  <c r="H99" i="68"/>
  <c r="G99" i="68"/>
  <c r="F99" i="68"/>
  <c r="E99" i="68"/>
  <c r="J98" i="68"/>
  <c r="I98" i="68"/>
  <c r="H98" i="68"/>
  <c r="G98" i="68"/>
  <c r="F98" i="68"/>
  <c r="E98" i="68"/>
  <c r="H96" i="68"/>
  <c r="G96" i="68"/>
  <c r="H95" i="68"/>
  <c r="G95" i="68"/>
  <c r="N93" i="68"/>
  <c r="H93" i="68"/>
  <c r="E93" i="68"/>
  <c r="N92" i="68"/>
  <c r="N91" i="68"/>
  <c r="H91" i="68"/>
  <c r="E91" i="68"/>
  <c r="N90" i="68"/>
  <c r="N89" i="68"/>
  <c r="H89" i="68"/>
  <c r="N88" i="68"/>
  <c r="H88" i="68"/>
  <c r="E88" i="68"/>
  <c r="N87" i="68"/>
  <c r="N86" i="68"/>
  <c r="O84" i="68"/>
  <c r="N84" i="68"/>
  <c r="M84" i="68"/>
  <c r="F84" i="68" s="1"/>
  <c r="J84" i="68" s="1"/>
  <c r="L84" i="68"/>
  <c r="E84" i="68" s="1"/>
  <c r="G84" i="68"/>
  <c r="J83" i="68"/>
  <c r="G83" i="68"/>
  <c r="F83" i="68"/>
  <c r="E83" i="68"/>
  <c r="I83" i="68" s="1"/>
  <c r="J82" i="68"/>
  <c r="I82" i="68"/>
  <c r="G82" i="68"/>
  <c r="F82" i="68"/>
  <c r="E82" i="68"/>
  <c r="G81" i="68"/>
  <c r="I81" i="68" s="1"/>
  <c r="F81" i="68"/>
  <c r="J81" i="68" s="1"/>
  <c r="E81" i="68"/>
  <c r="J80" i="68"/>
  <c r="G80" i="68"/>
  <c r="I80" i="68" s="1"/>
  <c r="J79" i="68"/>
  <c r="G79" i="68"/>
  <c r="F79" i="68"/>
  <c r="E79" i="68"/>
  <c r="I79" i="68" s="1"/>
  <c r="J78" i="68"/>
  <c r="I78" i="68"/>
  <c r="G78" i="68"/>
  <c r="F78" i="68"/>
  <c r="E78" i="68"/>
  <c r="J77" i="68"/>
  <c r="G77" i="68"/>
  <c r="I77" i="68" s="1"/>
  <c r="F77" i="68"/>
  <c r="E77" i="68"/>
  <c r="E89" i="68" s="1"/>
  <c r="G76" i="68"/>
  <c r="F76" i="68"/>
  <c r="J76" i="68" s="1"/>
  <c r="E76" i="68"/>
  <c r="I76" i="68" s="1"/>
  <c r="G75" i="68"/>
  <c r="F75" i="68"/>
  <c r="J75" i="68" s="1"/>
  <c r="E75" i="68"/>
  <c r="I75" i="68" s="1"/>
  <c r="T72" i="68"/>
  <c r="S68" i="68"/>
  <c r="Q68" i="68"/>
  <c r="I67" i="68"/>
  <c r="H66" i="68"/>
  <c r="G66" i="68"/>
  <c r="I66" i="68" s="1"/>
  <c r="F66" i="68"/>
  <c r="J66" i="68" s="1"/>
  <c r="E66" i="68"/>
  <c r="H65" i="68"/>
  <c r="H94" i="68" s="1"/>
  <c r="G65" i="68"/>
  <c r="I65" i="68" s="1"/>
  <c r="F65" i="68"/>
  <c r="J65" i="68" s="1"/>
  <c r="E65" i="68"/>
  <c r="H64" i="68"/>
  <c r="G64" i="68"/>
  <c r="G93" i="68" s="1"/>
  <c r="I93" i="68" s="1"/>
  <c r="F64" i="68"/>
  <c r="F93" i="68" s="1"/>
  <c r="J93" i="68" s="1"/>
  <c r="E64" i="68"/>
  <c r="H63" i="68"/>
  <c r="H92" i="68" s="1"/>
  <c r="J92" i="68" s="1"/>
  <c r="G63" i="68"/>
  <c r="I63" i="68" s="1"/>
  <c r="F63" i="68"/>
  <c r="J63" i="68" s="1"/>
  <c r="E63" i="68"/>
  <c r="H62" i="68"/>
  <c r="G62" i="68"/>
  <c r="G91" i="68" s="1"/>
  <c r="I91" i="68" s="1"/>
  <c r="F62" i="68"/>
  <c r="F91" i="68" s="1"/>
  <c r="J91" i="68" s="1"/>
  <c r="E62" i="68"/>
  <c r="H61" i="68"/>
  <c r="H90" i="68" s="1"/>
  <c r="G61" i="68"/>
  <c r="I61" i="68" s="1"/>
  <c r="F61" i="68"/>
  <c r="J61" i="68" s="1"/>
  <c r="E61" i="68"/>
  <c r="E90" i="68" s="1"/>
  <c r="H60" i="68"/>
  <c r="G60" i="68"/>
  <c r="G89" i="68" s="1"/>
  <c r="F60" i="68"/>
  <c r="F89" i="68" s="1"/>
  <c r="J89" i="68" s="1"/>
  <c r="E60" i="68"/>
  <c r="H59" i="68"/>
  <c r="G59" i="68"/>
  <c r="I59" i="68" s="1"/>
  <c r="F59" i="68"/>
  <c r="J59" i="68" s="1"/>
  <c r="E59" i="68"/>
  <c r="H58" i="68"/>
  <c r="H87" i="68" s="1"/>
  <c r="G58" i="68"/>
  <c r="G87" i="68" s="1"/>
  <c r="F58" i="68"/>
  <c r="F87" i="68" s="1"/>
  <c r="E58" i="68"/>
  <c r="E87" i="68" s="1"/>
  <c r="I87" i="68" s="1"/>
  <c r="E52" i="68"/>
  <c r="I52" i="68" s="1"/>
  <c r="J51" i="68"/>
  <c r="I51" i="68"/>
  <c r="J50" i="68"/>
  <c r="I50" i="68"/>
  <c r="I49" i="68"/>
  <c r="F49" i="68"/>
  <c r="F52" i="68" s="1"/>
  <c r="E49" i="68"/>
  <c r="J48" i="68"/>
  <c r="I48" i="68"/>
  <c r="J47" i="68"/>
  <c r="I47" i="68"/>
  <c r="J46" i="68"/>
  <c r="I46" i="68"/>
  <c r="J45" i="68"/>
  <c r="I45" i="68"/>
  <c r="J44" i="68"/>
  <c r="I44" i="68"/>
  <c r="J43" i="68"/>
  <c r="I43" i="68"/>
  <c r="J42" i="68"/>
  <c r="I42" i="68"/>
  <c r="J41" i="68"/>
  <c r="I41" i="68"/>
  <c r="J40" i="68"/>
  <c r="I40" i="68"/>
  <c r="F33" i="68"/>
  <c r="J33" i="68" s="1"/>
  <c r="E33" i="68"/>
  <c r="I33" i="68" s="1"/>
  <c r="J32" i="68"/>
  <c r="I32" i="68"/>
  <c r="J31" i="68"/>
  <c r="I31" i="68"/>
  <c r="J30" i="68"/>
  <c r="I30" i="68"/>
  <c r="F30" i="68"/>
  <c r="E30" i="68"/>
  <c r="J29" i="68"/>
  <c r="I29" i="68"/>
  <c r="J28" i="68"/>
  <c r="I28" i="68"/>
  <c r="J27" i="68"/>
  <c r="I27" i="68"/>
  <c r="J26" i="68"/>
  <c r="I26" i="68"/>
  <c r="J25" i="68"/>
  <c r="I25" i="68"/>
  <c r="J24" i="68"/>
  <c r="I24" i="68"/>
  <c r="J23" i="68"/>
  <c r="I23" i="68"/>
  <c r="J22" i="68"/>
  <c r="I22" i="68"/>
  <c r="J21" i="68"/>
  <c r="I21" i="68"/>
  <c r="J15" i="68"/>
  <c r="E15" i="68"/>
  <c r="I15" i="68" s="1"/>
  <c r="J14" i="68"/>
  <c r="I14" i="68"/>
  <c r="J13" i="68"/>
  <c r="I13" i="68"/>
  <c r="J12" i="68"/>
  <c r="I12" i="68"/>
  <c r="J11" i="68"/>
  <c r="I11" i="68"/>
  <c r="J10" i="68"/>
  <c r="I10" i="68"/>
  <c r="J9" i="68"/>
  <c r="I9" i="68"/>
  <c r="J8" i="68"/>
  <c r="I8" i="68"/>
  <c r="J7" i="68"/>
  <c r="I7" i="68"/>
  <c r="J6" i="68"/>
  <c r="I6" i="68"/>
  <c r="I1" i="68"/>
  <c r="I35" i="68" s="1"/>
  <c r="I70" i="68" s="1"/>
  <c r="N85" i="67"/>
  <c r="J85" i="67"/>
  <c r="I85" i="67"/>
  <c r="N84" i="67"/>
  <c r="J84" i="67"/>
  <c r="I84" i="67"/>
  <c r="N83" i="67"/>
  <c r="J83" i="67"/>
  <c r="I83" i="67"/>
  <c r="H81" i="67"/>
  <c r="H35" i="67" s="1"/>
  <c r="G81" i="67"/>
  <c r="G35" i="67" s="1"/>
  <c r="J80" i="67"/>
  <c r="I80" i="67"/>
  <c r="J78" i="67"/>
  <c r="I78" i="67"/>
  <c r="J77" i="67"/>
  <c r="I77" i="67"/>
  <c r="J76" i="67"/>
  <c r="I76" i="67"/>
  <c r="J75" i="67"/>
  <c r="I75" i="67"/>
  <c r="J72" i="67"/>
  <c r="I72" i="67"/>
  <c r="J71" i="67"/>
  <c r="I71" i="67"/>
  <c r="J70" i="67"/>
  <c r="I70" i="67"/>
  <c r="J69" i="67"/>
  <c r="I69" i="67"/>
  <c r="G68" i="67"/>
  <c r="F68" i="67"/>
  <c r="J68" i="67" s="1"/>
  <c r="E68" i="67"/>
  <c r="I68" i="67" s="1"/>
  <c r="J66" i="67"/>
  <c r="I66" i="67"/>
  <c r="J65" i="67"/>
  <c r="I65" i="67"/>
  <c r="J64" i="67"/>
  <c r="I64" i="67"/>
  <c r="J63" i="67"/>
  <c r="I63" i="67"/>
  <c r="L62" i="67"/>
  <c r="J62" i="67"/>
  <c r="I62" i="67"/>
  <c r="J61" i="67"/>
  <c r="E61" i="67"/>
  <c r="L59" i="67"/>
  <c r="J59" i="67"/>
  <c r="E59" i="67"/>
  <c r="E37" i="67" s="1"/>
  <c r="I37" i="67" s="1"/>
  <c r="J58" i="67"/>
  <c r="J57" i="67"/>
  <c r="J56" i="67"/>
  <c r="J55" i="67"/>
  <c r="J54" i="67"/>
  <c r="J53" i="67"/>
  <c r="J52" i="67"/>
  <c r="J51" i="67"/>
  <c r="J50" i="67"/>
  <c r="H48" i="67"/>
  <c r="J48" i="67" s="1"/>
  <c r="E48" i="67"/>
  <c r="I48" i="67" s="1"/>
  <c r="J47" i="67"/>
  <c r="I47" i="67"/>
  <c r="J46" i="67"/>
  <c r="I46" i="67"/>
  <c r="I42" i="67"/>
  <c r="J37" i="67"/>
  <c r="H37" i="67"/>
  <c r="G37" i="67"/>
  <c r="F37" i="67"/>
  <c r="J34" i="67"/>
  <c r="H34" i="67"/>
  <c r="G34" i="67"/>
  <c r="F34" i="67"/>
  <c r="E34" i="67"/>
  <c r="I34" i="67" s="1"/>
  <c r="I29" i="67"/>
  <c r="J26" i="67"/>
  <c r="E26" i="67"/>
  <c r="I26" i="67" s="1"/>
  <c r="J25" i="67"/>
  <c r="I25" i="67"/>
  <c r="J24" i="67"/>
  <c r="I24" i="67"/>
  <c r="L23" i="67"/>
  <c r="I23" i="67"/>
  <c r="F23" i="67"/>
  <c r="J23" i="67" s="1"/>
  <c r="J22" i="67"/>
  <c r="I22" i="67"/>
  <c r="J21" i="67"/>
  <c r="I21" i="67"/>
  <c r="L20" i="67"/>
  <c r="J20" i="67"/>
  <c r="I20" i="67"/>
  <c r="F20" i="67"/>
  <c r="J18" i="67"/>
  <c r="J17" i="67"/>
  <c r="J16" i="67"/>
  <c r="E16" i="67"/>
  <c r="E17" i="67" s="1"/>
  <c r="J15" i="67"/>
  <c r="I15" i="67"/>
  <c r="J14" i="67"/>
  <c r="J13" i="67"/>
  <c r="I13" i="67"/>
  <c r="J12" i="67"/>
  <c r="I12" i="67"/>
  <c r="J10" i="67"/>
  <c r="F10" i="67"/>
  <c r="E10" i="67"/>
  <c r="I10" i="67" s="1"/>
  <c r="J8" i="67"/>
  <c r="I8" i="67"/>
  <c r="J7" i="67"/>
  <c r="I7" i="67"/>
  <c r="J6" i="67"/>
  <c r="I6" i="67"/>
  <c r="D19" i="69" l="1"/>
  <c r="I89" i="68"/>
  <c r="J52" i="68"/>
  <c r="F67" i="68"/>
  <c r="J87" i="68"/>
  <c r="I84" i="68"/>
  <c r="E96" i="68"/>
  <c r="I96" i="68" s="1"/>
  <c r="J49" i="68"/>
  <c r="G88" i="68"/>
  <c r="I88" i="68" s="1"/>
  <c r="F88" i="68"/>
  <c r="J88" i="68" s="1"/>
  <c r="I60" i="68"/>
  <c r="I64" i="68"/>
  <c r="F90" i="68"/>
  <c r="J90" i="68" s="1"/>
  <c r="J58" i="68"/>
  <c r="J60" i="68"/>
  <c r="J62" i="68"/>
  <c r="J64" i="68"/>
  <c r="G90" i="68"/>
  <c r="I90" i="68" s="1"/>
  <c r="G92" i="68"/>
  <c r="I92" i="68" s="1"/>
  <c r="G94" i="68"/>
  <c r="I58" i="68"/>
  <c r="I62" i="68"/>
  <c r="E18" i="67"/>
  <c r="I18" i="67" s="1"/>
  <c r="I17" i="67"/>
  <c r="I61" i="67"/>
  <c r="E81" i="67"/>
  <c r="F81" i="67"/>
  <c r="I16" i="67"/>
  <c r="D43" i="69" l="1"/>
  <c r="F19" i="69"/>
  <c r="F96" i="68"/>
  <c r="J96" i="68" s="1"/>
  <c r="J67" i="68"/>
  <c r="I81" i="67"/>
  <c r="E35" i="67"/>
  <c r="I35" i="67" s="1"/>
  <c r="J81" i="67"/>
  <c r="F35" i="67"/>
  <c r="J35" i="67" s="1"/>
  <c r="F82" i="67"/>
  <c r="J82" i="67" s="1"/>
  <c r="E82" i="67"/>
  <c r="I82" i="67" s="1"/>
  <c r="H44" i="69" l="1"/>
  <c r="F43" i="69"/>
  <c r="H23" i="66" l="1"/>
  <c r="G23" i="66"/>
  <c r="E23" i="66"/>
  <c r="D23" i="66"/>
  <c r="J22" i="66"/>
  <c r="J21" i="66"/>
  <c r="J20" i="66"/>
  <c r="J19" i="66"/>
  <c r="J23" i="66" s="1"/>
  <c r="G17" i="66"/>
  <c r="D17" i="66"/>
  <c r="J16" i="66"/>
  <c r="H16" i="66"/>
  <c r="G16" i="66"/>
  <c r="E16" i="66"/>
  <c r="D16" i="66"/>
  <c r="J15" i="66"/>
  <c r="J14" i="66"/>
  <c r="J13" i="66"/>
  <c r="J12" i="66"/>
  <c r="G10" i="66"/>
  <c r="D10" i="66"/>
  <c r="J9" i="66"/>
  <c r="H9" i="66"/>
  <c r="G9" i="66"/>
  <c r="E9" i="66"/>
  <c r="D9" i="66"/>
  <c r="J8" i="66"/>
  <c r="J7" i="66"/>
  <c r="J6" i="66"/>
  <c r="J5" i="66"/>
  <c r="F10" i="49" l="1"/>
  <c r="H10" i="49" s="1"/>
  <c r="E11" i="49"/>
  <c r="D11" i="49"/>
  <c r="F6" i="49"/>
  <c r="E6" i="49"/>
  <c r="F11" i="49" l="1"/>
  <c r="F9" i="49"/>
  <c r="H9" i="49" s="1"/>
  <c r="H11" i="49" s="1"/>
  <c r="G11" i="49" l="1"/>
</calcChain>
</file>

<file path=xl/sharedStrings.xml><?xml version="1.0" encoding="utf-8"?>
<sst xmlns="http://schemas.openxmlformats.org/spreadsheetml/2006/main" count="632" uniqueCount="234">
  <si>
    <t>Page no.</t>
  </si>
  <si>
    <t>I</t>
  </si>
  <si>
    <t>Key Parameters at a glance</t>
  </si>
  <si>
    <t>Power supply position - 1</t>
  </si>
  <si>
    <t>Cost of supply - 2</t>
  </si>
  <si>
    <t>Financial data - 3</t>
  </si>
  <si>
    <t>III</t>
  </si>
  <si>
    <t>Sales Revenue data</t>
  </si>
  <si>
    <t>No.of consumers and units sold</t>
  </si>
  <si>
    <t>Sales revenue amount and paise/unit</t>
  </si>
  <si>
    <t>Sales revenue fix and energy charge paise/unit and units sold per consumer</t>
  </si>
  <si>
    <t>Index</t>
  </si>
  <si>
    <t>Sr. No.</t>
  </si>
  <si>
    <t>Particulars</t>
  </si>
  <si>
    <t>% Change</t>
  </si>
  <si>
    <t>Quarterly</t>
  </si>
  <si>
    <t>Cumulative</t>
  </si>
  <si>
    <t>MUS</t>
  </si>
  <si>
    <t>II</t>
  </si>
  <si>
    <t>Rs. in Crores</t>
  </si>
  <si>
    <t>SALES REALISATION</t>
  </si>
  <si>
    <t>HT</t>
  </si>
  <si>
    <t>Note : 1</t>
  </si>
  <si>
    <t>Note : 2</t>
  </si>
  <si>
    <t>Note : 3</t>
  </si>
  <si>
    <t>Depreciation</t>
  </si>
  <si>
    <t>Agricultural Subsidy</t>
  </si>
  <si>
    <t>III - SALES AND REVENUE DATA</t>
  </si>
  <si>
    <t>NOS. OF CONSUMERS AND UNITS SOLD</t>
  </si>
  <si>
    <t>Page : 4</t>
  </si>
  <si>
    <t>A</t>
  </si>
  <si>
    <t>NOS. OF CONSUMERS</t>
  </si>
  <si>
    <t>Nos.</t>
  </si>
  <si>
    <t>Agriculture</t>
  </si>
  <si>
    <t>B</t>
  </si>
  <si>
    <t>NOS. OF UNITS SOLD</t>
  </si>
  <si>
    <t>SALES REVENUE RS. IN CRORES AND PAISE / UNIT</t>
  </si>
  <si>
    <t>Page : 5</t>
  </si>
  <si>
    <t>C</t>
  </si>
  <si>
    <t>D</t>
  </si>
  <si>
    <t>Rs. / Kwh</t>
  </si>
  <si>
    <t>SALES REALISATION - FIXED CHARGES - ENERGY CHARGES PAISE / KWH AND UNITS SOLD PER CONSUMER</t>
  </si>
  <si>
    <t>Page : 6</t>
  </si>
  <si>
    <t>E</t>
  </si>
  <si>
    <t>SALES REALISATION - FIXED CHARGES</t>
  </si>
  <si>
    <t>F</t>
  </si>
  <si>
    <t>G</t>
  </si>
  <si>
    <t>UNITS SOLD PER CONSUMER</t>
  </si>
  <si>
    <t>Kwh</t>
  </si>
  <si>
    <t>IV - FINANCIAL DATA</t>
  </si>
  <si>
    <t>Page : 7</t>
  </si>
  <si>
    <t>REVENUE</t>
  </si>
  <si>
    <t>Other Income</t>
  </si>
  <si>
    <t>EXPENSES</t>
  </si>
  <si>
    <t>Repairs and Maintenance</t>
  </si>
  <si>
    <t>SURPLUS (DEFICIT) / Profit After Tax</t>
  </si>
  <si>
    <t>RGP (Residential)</t>
  </si>
  <si>
    <t>GLP (General Lighting Purpose)</t>
  </si>
  <si>
    <t>Waterworks</t>
  </si>
  <si>
    <t>Street Light</t>
  </si>
  <si>
    <t>NRGP &amp; LTMD &amp; TEMPORARY</t>
  </si>
  <si>
    <t>Railway Traction</t>
  </si>
  <si>
    <t>Total</t>
  </si>
  <si>
    <t>SALES REVENUE</t>
  </si>
  <si>
    <t>Note :</t>
  </si>
  <si>
    <t>Energy charge includes amount of Energy charge, FCA charge, debit-credit adjustments etc.</t>
  </si>
  <si>
    <t>Agriculture*</t>
  </si>
  <si>
    <t>Revenue from Sale of Power</t>
  </si>
  <si>
    <t>Meter Rent / Service Line Rental</t>
  </si>
  <si>
    <t>Recoveries for Theft of Power / Malpractices Non-Consumers</t>
  </si>
  <si>
    <t xml:space="preserve">Wheeling charges Recoveries </t>
  </si>
  <si>
    <t>Misc. charges from consumers</t>
  </si>
  <si>
    <t>Delayed Payment Charges from Consumers (Net)</t>
  </si>
  <si>
    <t>Rebate for Prompt Payment of  Purchases of Power</t>
  </si>
  <si>
    <t>Other Operating Revenues</t>
  </si>
  <si>
    <t>Revenue From Operations ( 1+2+3+4 )</t>
  </si>
  <si>
    <t>Cost of power purchase</t>
  </si>
  <si>
    <t>Operations and Maintenance expenses</t>
  </si>
  <si>
    <t>Employee cost</t>
  </si>
  <si>
    <t>Administration and General expenses</t>
  </si>
  <si>
    <t>Other debits</t>
  </si>
  <si>
    <t>Extraordinary items</t>
  </si>
  <si>
    <t>Net prior period expenses / income</t>
  </si>
  <si>
    <t>Other expenses capitalized</t>
  </si>
  <si>
    <t>Interest and finance charges</t>
  </si>
  <si>
    <t>Interest on working capital</t>
  </si>
  <si>
    <t>Provision for bad debts</t>
  </si>
  <si>
    <t>Provision for tax / tax paid</t>
  </si>
  <si>
    <t>Total expenditure (1 to 7)</t>
  </si>
  <si>
    <t>Purchase of power from GUVNL</t>
  </si>
  <si>
    <t>Purchase of power from Wind Turbin Generators/ CPP</t>
  </si>
  <si>
    <t>Purchase of power from Solar Generators</t>
  </si>
  <si>
    <t xml:space="preserve">Deviation Settlement Mechanism Charges (UI) </t>
  </si>
  <si>
    <t>Total Units Sold</t>
  </si>
  <si>
    <t>Sale to GUVNL(STOA)</t>
  </si>
  <si>
    <t>Total Units Sold to the consumer</t>
  </si>
  <si>
    <t>SALES REALISATION - ENERGY CHARGES &amp; OTHER CHARGES</t>
  </si>
  <si>
    <t xml:space="preserve">                                                                                                          Rs. in Crores</t>
  </si>
  <si>
    <t>Financial Data</t>
  </si>
  <si>
    <t>IV</t>
  </si>
  <si>
    <t>Other debits includes Expenses for Energy Conservation, Miscellaneous Losses &amp; Write-off, Bad &amp; Doubtful debts writte-off, Loss on Sale of Fixed Assets and other Cost etc.</t>
  </si>
  <si>
    <t>All figures are as per CGL available with Accounts Dept. (generated by IT Dept.)</t>
  </si>
  <si>
    <t>PREPARED BY : "UGVCL"</t>
  </si>
  <si>
    <t>SUBMITTED TO : GUJARAT ELECTRICITY REGULATORY COMMISSION</t>
  </si>
  <si>
    <t>Status of Directions given by GERC</t>
  </si>
  <si>
    <t>V</t>
  </si>
  <si>
    <t>Distribution - Key Data</t>
  </si>
  <si>
    <t xml:space="preserve">Action plan for reducing T &amp; D losses in Urban, Industrial and GIDC feeders      </t>
  </si>
  <si>
    <t>Meter Testing</t>
  </si>
  <si>
    <t>II  -  STATUS OF DIRECTIONS GIVEN BY GERC</t>
  </si>
  <si>
    <t>Direction nos.</t>
  </si>
  <si>
    <t>Status and whether complied during current period</t>
  </si>
  <si>
    <t>Non-compliance</t>
  </si>
  <si>
    <t>Action plan for compliance</t>
  </si>
  <si>
    <t>Responsible External factor</t>
  </si>
  <si>
    <t>Responsible Internal factor</t>
  </si>
  <si>
    <t>(A)</t>
  </si>
  <si>
    <t>Total no.of directions</t>
  </si>
  <si>
    <t>(B)</t>
  </si>
  <si>
    <t>Directions already complied</t>
  </si>
  <si>
    <t>(C)</t>
  </si>
  <si>
    <t>Directions to be complied at the Time of next tariff petition (APR)</t>
  </si>
  <si>
    <t>(D)</t>
  </si>
  <si>
    <t>Directions to be complied later</t>
  </si>
  <si>
    <t>(E)</t>
  </si>
  <si>
    <t>Directions pending :</t>
  </si>
  <si>
    <t>Sr No</t>
  </si>
  <si>
    <t>Category</t>
  </si>
  <si>
    <t>Circle</t>
  </si>
  <si>
    <t>Nos of feeders where losses increased in current period</t>
  </si>
  <si>
    <t>Reason thereof and action being taken</t>
  </si>
  <si>
    <t xml:space="preserve">Total nos. of feeders     </t>
  </si>
  <si>
    <t xml:space="preserve">Nos. of feeders having losses more than 5%     </t>
  </si>
  <si>
    <t xml:space="preserve">Overall % losses    </t>
  </si>
  <si>
    <t>GIDC</t>
  </si>
  <si>
    <t>MSH</t>
  </si>
  <si>
    <t>SBT</t>
  </si>
  <si>
    <t>PLN</t>
  </si>
  <si>
    <t>HMT</t>
  </si>
  <si>
    <t>UGVCL</t>
  </si>
  <si>
    <t xml:space="preserve">Nos. of feeders having losses more than 25 %     </t>
  </si>
  <si>
    <t>URBAN</t>
  </si>
  <si>
    <t xml:space="preserve">Nos. of feeders having losses more than 10 %     </t>
  </si>
  <si>
    <t>IND</t>
  </si>
  <si>
    <t>V  -   DISTRIBUTION - KEY DATA</t>
  </si>
  <si>
    <t>Page : 10</t>
  </si>
  <si>
    <t>Meter testing (NEW+OLD)</t>
  </si>
  <si>
    <t>Total capacity of laboratory</t>
  </si>
  <si>
    <t>Tested during the period</t>
  </si>
  <si>
    <t>Pending for testing at the end of the period</t>
  </si>
  <si>
    <t>Single phase</t>
  </si>
  <si>
    <t>No.</t>
  </si>
  <si>
    <t>Three phase</t>
  </si>
  <si>
    <t xml:space="preserve">Details of non-working defective meters at consumer premises </t>
  </si>
  <si>
    <t>Defected - op.balance</t>
  </si>
  <si>
    <t>Added</t>
  </si>
  <si>
    <t>Total to be attended</t>
  </si>
  <si>
    <t>Replaced / Repaired</t>
  </si>
  <si>
    <t>Pending at the end of the period</t>
  </si>
  <si>
    <t>Cross Subsidy Surcharge</t>
  </si>
  <si>
    <t>H</t>
  </si>
  <si>
    <t>Addl. Surcharge</t>
  </si>
  <si>
    <t>Licensee</t>
  </si>
  <si>
    <t>Deviation Settlement Mechanism Charges (UI)**</t>
  </si>
  <si>
    <t>Agriculture MUS includes Metered MUS and Unmetered MUS.  UI shows net off UI receivable + UI Payable.</t>
  </si>
  <si>
    <t>Deviation Settlement Mechanism Charges (UI)  **</t>
  </si>
  <si>
    <t>** UI shown net off UI Receivable + UI  Payable.</t>
  </si>
  <si>
    <t>Parallel Operation Charges</t>
  </si>
  <si>
    <t>SLDC Charge</t>
  </si>
  <si>
    <t>I - KEY PARAMETERS</t>
  </si>
  <si>
    <t>POWER SUPPLY POSITION-1</t>
  </si>
  <si>
    <t>Page : 1</t>
  </si>
  <si>
    <t>POWER PURCHASE</t>
  </si>
  <si>
    <t>Units Purchased from GUVNL</t>
  </si>
  <si>
    <t>Units Purchased from Wind Turbine Generator</t>
  </si>
  <si>
    <t>Units Purchased from Solar Generator</t>
  </si>
  <si>
    <t xml:space="preserve">Deviation Settlement Mechanism Charges 
(UI import) </t>
  </si>
  <si>
    <t>Total Purchase of Power</t>
  </si>
  <si>
    <t>ENERGY BALANCE SHEET</t>
  </si>
  <si>
    <t>Total Units Sold to Consumers</t>
  </si>
  <si>
    <t>Deviation Settlement Mechanism Charges 
(UI export)</t>
  </si>
  <si>
    <t>Unit sold to GUVNL</t>
  </si>
  <si>
    <t>Net Power Purchase Units (1-3-4)</t>
  </si>
  <si>
    <t>T &amp; D Loss (5-2)</t>
  </si>
  <si>
    <t>T &amp; D Loss (6)/(5)*100</t>
  </si>
  <si>
    <t>%</t>
  </si>
  <si>
    <t>SALES AND REALISATION</t>
  </si>
  <si>
    <t>Assessment (Metered + Unmetered)</t>
  </si>
  <si>
    <t>Assessment (Theft)</t>
  </si>
  <si>
    <t>Total Billed (1+2)</t>
  </si>
  <si>
    <t>Amount Realised (Metered + Unmetered)</t>
  </si>
  <si>
    <t>Amount Realised (Theft)</t>
  </si>
  <si>
    <t>Total amount Realised (4+5)</t>
  </si>
  <si>
    <t>Amount realised as % of amount billed (6)/(3)</t>
  </si>
  <si>
    <t>Note :1</t>
  </si>
  <si>
    <t>Units purchased and Units sold out are taken from Trial balance.</t>
  </si>
  <si>
    <t>Note :2</t>
  </si>
  <si>
    <t>Sales, Billing and Realisation figures are taken from CGL available with Accounts Dept.(generated by IT Dept.) which does not include UI Receivables, STOA &amp; Unbilled Provision.</t>
  </si>
  <si>
    <t>COST OF SUPPLY &amp; SALES REALISATION - 2</t>
  </si>
  <si>
    <t>Page : 2</t>
  </si>
  <si>
    <t>COST OF SUPPLY</t>
  </si>
  <si>
    <t>Avg. Cost of Purchase of Power*</t>
  </si>
  <si>
    <t>Rs./Kwh</t>
  </si>
  <si>
    <t>Average cost of Supply**</t>
  </si>
  <si>
    <t>Average Sales Realisation***</t>
  </si>
  <si>
    <t>Avg. Cost of Purchase of Power* = Total Purchase of Power(in Rs.) / Total Purchase of Power (Units)</t>
  </si>
  <si>
    <t>Avg. Cost of Supply** = Total Expenditure (in Rs.) / Total Units Sold including UI &amp; STOA</t>
  </si>
  <si>
    <t>Avg. Sales Realisation*** = (Revenue from sale of Power + Other Income + Ag. Subsidy ) / Total Units Sold including UI &amp; STOA</t>
  </si>
  <si>
    <t>FINANCIAL DATA - 3</t>
  </si>
  <si>
    <t>Page : 3</t>
  </si>
  <si>
    <t>Parralel Operation Charges</t>
  </si>
  <si>
    <t xml:space="preserve">Cost of power purchase as % of total cost </t>
  </si>
  <si>
    <t>% age</t>
  </si>
  <si>
    <t>Capital expenditure</t>
  </si>
  <si>
    <t>New long term borrowings</t>
  </si>
  <si>
    <t>Bank Overdraft as at the end of the quarter</t>
  </si>
  <si>
    <t>Page : 8</t>
  </si>
  <si>
    <t>Purchase of power from Renewable Attribute</t>
  </si>
  <si>
    <t>h</t>
  </si>
  <si>
    <t>REGULATORY INFORMATION REPORT FOR THE                                                    1st QUARTER :2022-23</t>
  </si>
  <si>
    <t>Period : Apr.-22 to June-22</t>
  </si>
  <si>
    <t>Meter testing and details of non-working defective meters for 1st Qtr. 2022-23</t>
  </si>
  <si>
    <t>Cummulative June'22</t>
  </si>
  <si>
    <t>Cummulative June'21</t>
  </si>
  <si>
    <t>V  -  DISTRIBUTION - KEY DATA ( Qtr-1: April-22 to June-22)</t>
  </si>
  <si>
    <t>Page - 9</t>
  </si>
  <si>
    <t>QTR - 1</t>
  </si>
  <si>
    <t xml:space="preserve">Current Year (22-23) </t>
  </si>
  <si>
    <t xml:space="preserve">Previous Year (2021-22) </t>
  </si>
  <si>
    <t>Figures of previous year i.e. FY 2021-22 are re-grouped as per requirement of IND AS.</t>
  </si>
  <si>
    <t>* Agriculture Sales Revenue does not include Agriculture Subsidy of Rs.147.09  &amp; Rs.136.28  for the FY 21-22 &amp; FY 2022-23 respectively.</t>
  </si>
  <si>
    <t>Current Year (2022-23) (Audited)</t>
  </si>
  <si>
    <t>Previous Year (2021-22) (Audited)</t>
  </si>
  <si>
    <t>Current Year (22-23)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</si>
</sst>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 * #,##0.00_ ;_ * \-#,##0.00_ ;_ * &quot;-&quot;??_ ;_ @_ "/>
    <numFmt numFmtId="164" formatCode="_(* #,##0.00_);_(* \(#,##0.00\);_(* &quot;-&quot;??_);_(@_)"/>
    <numFmt numFmtId="165" formatCode="_ * #,##0_ ;_ * \-#,##0_ ;_ * &quot;-&quot;??_ ;_ @_ "/>
    <numFmt numFmtId="166" formatCode="0.0"/>
    <numFmt numFmtId="167" formatCode="0.000000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name val="Trebuchet MS"/>
      <family val="2"/>
    </font>
    <font>
      <b/>
      <sz val="26"/>
      <name val="Trebuchet MS"/>
      <family val="2"/>
    </font>
    <font>
      <sz val="16"/>
      <name val="Trebuchet MS"/>
      <family val="2"/>
    </font>
    <font>
      <b/>
      <sz val="16"/>
      <name val="Trebuchet MS"/>
      <family val="2"/>
    </font>
    <font>
      <sz val="10"/>
      <name val="Arial"/>
      <family val="2"/>
    </font>
    <font>
      <b/>
      <sz val="12"/>
      <name val="Trebuchet MS"/>
      <family val="2"/>
    </font>
    <font>
      <sz val="12"/>
      <name val="Trebuchet MS"/>
      <family val="2"/>
    </font>
    <font>
      <sz val="10"/>
      <name val="Arial"/>
      <family val="2"/>
    </font>
    <font>
      <sz val="10"/>
      <name val="Arial"/>
    </font>
    <font>
      <b/>
      <sz val="18"/>
      <name val="Trebuchet MS"/>
      <family val="2"/>
    </font>
    <font>
      <b/>
      <sz val="10"/>
      <name val="Trebuchet MS"/>
      <family val="2"/>
    </font>
    <font>
      <sz val="10"/>
      <name val="Trebuchet MS"/>
      <family val="2"/>
    </font>
    <font>
      <b/>
      <sz val="18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b/>
      <sz val="9"/>
      <color indexed="14"/>
      <name val="Arial"/>
      <family val="2"/>
    </font>
    <font>
      <b/>
      <sz val="9"/>
      <color indexed="17"/>
      <name val="Arial"/>
      <family val="2"/>
    </font>
    <font>
      <sz val="9"/>
      <color indexed="14"/>
      <name val="Arial"/>
      <family val="2"/>
    </font>
    <font>
      <sz val="14"/>
      <color indexed="14"/>
      <name val="Arial"/>
      <family val="2"/>
    </font>
    <font>
      <sz val="12"/>
      <color indexed="12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0">
    <xf numFmtId="0" fontId="0" fillId="0" borderId="0"/>
    <xf numFmtId="0" fontId="6" fillId="0" borderId="0"/>
    <xf numFmtId="0" fontId="9" fillId="0" borderId="0"/>
    <xf numFmtId="9" fontId="1" fillId="0" borderId="0" applyFont="0" applyFill="0" applyBorder="0" applyAlignment="0" applyProtection="0"/>
    <xf numFmtId="0" fontId="6" fillId="0" borderId="0"/>
    <xf numFmtId="164" fontId="1" fillId="0" borderId="0" applyFont="0" applyFill="0" applyBorder="0" applyAlignment="0" applyProtection="0"/>
    <xf numFmtId="0" fontId="10" fillId="0" borderId="0"/>
    <xf numFmtId="0" fontId="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43">
    <xf numFmtId="0" fontId="0" fillId="0" borderId="0" xfId="0"/>
    <xf numFmtId="0" fontId="8" fillId="0" borderId="0" xfId="1" applyFont="1" applyFill="1"/>
    <xf numFmtId="0" fontId="7" fillId="0" borderId="8" xfId="1" applyFont="1" applyFill="1" applyBorder="1" applyAlignment="1">
      <alignment horizontal="center" vertical="center"/>
    </xf>
    <xf numFmtId="0" fontId="7" fillId="0" borderId="7" xfId="1" applyFont="1" applyFill="1" applyBorder="1" applyAlignment="1">
      <alignment horizontal="center" vertical="center"/>
    </xf>
    <xf numFmtId="0" fontId="7" fillId="0" borderId="7" xfId="1" applyFont="1" applyFill="1" applyBorder="1" applyAlignment="1">
      <alignment horizontal="center" vertical="center" wrapText="1"/>
    </xf>
    <xf numFmtId="0" fontId="8" fillId="0" borderId="0" xfId="1" applyFont="1" applyFill="1" applyAlignment="1">
      <alignment vertical="center"/>
    </xf>
    <xf numFmtId="0" fontId="8" fillId="0" borderId="0" xfId="1" applyFont="1" applyFill="1" applyAlignment="1">
      <alignment horizontal="left" vertical="center" wrapText="1"/>
    </xf>
    <xf numFmtId="0" fontId="8" fillId="0" borderId="1" xfId="1" applyFont="1" applyBorder="1" applyAlignment="1">
      <alignment vertical="center"/>
    </xf>
    <xf numFmtId="0" fontId="8" fillId="0" borderId="0" xfId="1" applyFont="1" applyAlignment="1">
      <alignment vertical="center"/>
    </xf>
    <xf numFmtId="0" fontId="7" fillId="0" borderId="2" xfId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7" fillId="0" borderId="17" xfId="1" applyFont="1" applyBorder="1" applyAlignment="1">
      <alignment horizontal="center" vertical="center"/>
    </xf>
    <xf numFmtId="0" fontId="8" fillId="0" borderId="17" xfId="1" applyFont="1" applyBorder="1" applyAlignment="1">
      <alignment horizontal="center" vertical="center"/>
    </xf>
    <xf numFmtId="0" fontId="8" fillId="0" borderId="17" xfId="1" applyFont="1" applyBorder="1" applyAlignment="1">
      <alignment vertical="center"/>
    </xf>
    <xf numFmtId="0" fontId="7" fillId="0" borderId="18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0" fontId="8" fillId="0" borderId="22" xfId="1" applyFont="1" applyBorder="1" applyAlignment="1">
      <alignment horizontal="center" vertical="center"/>
    </xf>
    <xf numFmtId="0" fontId="8" fillId="0" borderId="18" xfId="1" applyFont="1" applyBorder="1" applyAlignment="1">
      <alignment horizontal="center" vertical="center"/>
    </xf>
    <xf numFmtId="0" fontId="7" fillId="0" borderId="21" xfId="1" applyFont="1" applyBorder="1" applyAlignment="1">
      <alignment horizontal="center" vertical="center"/>
    </xf>
    <xf numFmtId="0" fontId="7" fillId="0" borderId="18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7" fillId="0" borderId="27" xfId="1" applyFont="1" applyBorder="1" applyAlignment="1">
      <alignment horizontal="center" vertical="center"/>
    </xf>
    <xf numFmtId="0" fontId="8" fillId="0" borderId="30" xfId="1" applyFont="1" applyBorder="1" applyAlignment="1">
      <alignment horizontal="center" vertical="center"/>
    </xf>
    <xf numFmtId="2" fontId="7" fillId="0" borderId="32" xfId="1" applyNumberFormat="1" applyFont="1" applyFill="1" applyBorder="1" applyAlignment="1">
      <alignment horizontal="center" vertical="center"/>
    </xf>
    <xf numFmtId="0" fontId="8" fillId="0" borderId="1" xfId="1" applyFont="1" applyBorder="1" applyAlignment="1">
      <alignment horizontal="right" vertical="center"/>
    </xf>
    <xf numFmtId="166" fontId="8" fillId="0" borderId="1" xfId="1" applyNumberFormat="1" applyFont="1" applyBorder="1" applyAlignment="1">
      <alignment horizontal="right" vertical="center"/>
    </xf>
    <xf numFmtId="0" fontId="8" fillId="0" borderId="0" xfId="1" applyFont="1" applyAlignment="1">
      <alignment horizontal="center" vertical="center"/>
    </xf>
    <xf numFmtId="0" fontId="7" fillId="0" borderId="16" xfId="1" applyFont="1" applyBorder="1" applyAlignment="1">
      <alignment horizontal="center" vertical="center"/>
    </xf>
    <xf numFmtId="0" fontId="7" fillId="0" borderId="43" xfId="1" applyFont="1" applyBorder="1" applyAlignment="1">
      <alignment horizontal="center" vertical="center"/>
    </xf>
    <xf numFmtId="0" fontId="8" fillId="0" borderId="45" xfId="1" applyFont="1" applyBorder="1" applyAlignment="1">
      <alignment horizontal="center" vertical="center"/>
    </xf>
    <xf numFmtId="0" fontId="7" fillId="0" borderId="9" xfId="1" applyFont="1" applyBorder="1" applyAlignment="1">
      <alignment vertical="center"/>
    </xf>
    <xf numFmtId="0" fontId="8" fillId="0" borderId="9" xfId="1" applyFont="1" applyBorder="1" applyAlignment="1">
      <alignment vertical="center" wrapText="1"/>
    </xf>
    <xf numFmtId="0" fontId="7" fillId="0" borderId="13" xfId="1" applyFont="1" applyBorder="1" applyAlignment="1">
      <alignment vertical="center"/>
    </xf>
    <xf numFmtId="0" fontId="8" fillId="0" borderId="9" xfId="1" applyFont="1" applyBorder="1" applyAlignment="1">
      <alignment vertical="center"/>
    </xf>
    <xf numFmtId="0" fontId="8" fillId="0" borderId="9" xfId="1" applyFont="1" applyBorder="1" applyAlignment="1">
      <alignment horizontal="left" vertical="center"/>
    </xf>
    <xf numFmtId="2" fontId="7" fillId="0" borderId="20" xfId="1" applyNumberFormat="1" applyFont="1" applyFill="1" applyBorder="1" applyAlignment="1">
      <alignment horizontal="center" vertical="center"/>
    </xf>
    <xf numFmtId="0" fontId="7" fillId="0" borderId="50" xfId="1" applyFont="1" applyFill="1" applyBorder="1" applyAlignment="1">
      <alignment horizontal="center" vertical="center" wrapText="1"/>
    </xf>
    <xf numFmtId="0" fontId="7" fillId="0" borderId="51" xfId="1" applyFont="1" applyFill="1" applyBorder="1" applyAlignment="1">
      <alignment horizontal="center" vertical="center"/>
    </xf>
    <xf numFmtId="2" fontId="8" fillId="0" borderId="53" xfId="1" applyNumberFormat="1" applyFont="1" applyFill="1" applyBorder="1" applyAlignment="1">
      <alignment horizontal="center" vertical="center"/>
    </xf>
    <xf numFmtId="0" fontId="7" fillId="0" borderId="53" xfId="1" applyFont="1" applyBorder="1" applyAlignment="1">
      <alignment horizontal="center" vertical="center"/>
    </xf>
    <xf numFmtId="0" fontId="8" fillId="0" borderId="54" xfId="1" applyFont="1" applyBorder="1" applyAlignment="1">
      <alignment horizontal="center" vertical="center"/>
    </xf>
    <xf numFmtId="0" fontId="7" fillId="0" borderId="55" xfId="1" applyFont="1" applyBorder="1" applyAlignment="1">
      <alignment horizontal="center" vertical="center"/>
    </xf>
    <xf numFmtId="0" fontId="7" fillId="0" borderId="29" xfId="1" applyFont="1" applyBorder="1" applyAlignment="1">
      <alignment horizontal="center" vertical="center"/>
    </xf>
    <xf numFmtId="2" fontId="8" fillId="0" borderId="56" xfId="1" applyNumberFormat="1" applyFont="1" applyBorder="1" applyAlignment="1">
      <alignment horizontal="center" vertical="center"/>
    </xf>
    <xf numFmtId="2" fontId="8" fillId="0" borderId="33" xfId="1" applyNumberFormat="1" applyFont="1" applyBorder="1" applyAlignment="1">
      <alignment horizontal="center" vertical="center"/>
    </xf>
    <xf numFmtId="2" fontId="7" fillId="0" borderId="57" xfId="1" applyNumberFormat="1" applyFont="1" applyBorder="1" applyAlignment="1">
      <alignment horizontal="center" vertical="center"/>
    </xf>
    <xf numFmtId="0" fontId="7" fillId="0" borderId="56" xfId="1" applyFont="1" applyBorder="1" applyAlignment="1">
      <alignment horizontal="center" vertical="center"/>
    </xf>
    <xf numFmtId="0" fontId="8" fillId="0" borderId="9" xfId="1" applyFont="1" applyFill="1" applyBorder="1" applyAlignment="1">
      <alignment horizontal="center" vertical="center"/>
    </xf>
    <xf numFmtId="0" fontId="8" fillId="0" borderId="0" xfId="1" applyFont="1" applyFill="1" applyAlignment="1">
      <alignment horizontal="center" vertical="center"/>
    </xf>
    <xf numFmtId="0" fontId="8" fillId="0" borderId="22" xfId="1" applyFont="1" applyBorder="1" applyAlignment="1">
      <alignment vertical="center"/>
    </xf>
    <xf numFmtId="0" fontId="8" fillId="0" borderId="13" xfId="1" applyFont="1" applyBorder="1" applyAlignment="1">
      <alignment vertical="center"/>
    </xf>
    <xf numFmtId="2" fontId="7" fillId="0" borderId="40" xfId="1" applyNumberFormat="1" applyFont="1" applyFill="1" applyBorder="1" applyAlignment="1">
      <alignment horizontal="center" vertical="center"/>
    </xf>
    <xf numFmtId="2" fontId="7" fillId="0" borderId="43" xfId="1" applyNumberFormat="1" applyFont="1" applyFill="1" applyBorder="1" applyAlignment="1">
      <alignment horizontal="center" vertical="center"/>
    </xf>
    <xf numFmtId="0" fontId="7" fillId="0" borderId="16" xfId="1" applyFont="1" applyFill="1" applyBorder="1" applyAlignment="1">
      <alignment horizontal="center" vertical="center"/>
    </xf>
    <xf numFmtId="0" fontId="7" fillId="0" borderId="49" xfId="1" applyFont="1" applyFill="1" applyBorder="1" applyAlignment="1">
      <alignment horizontal="center" vertical="center"/>
    </xf>
    <xf numFmtId="2" fontId="7" fillId="0" borderId="49" xfId="1" applyNumberFormat="1" applyFont="1" applyFill="1" applyBorder="1" applyAlignment="1">
      <alignment horizontal="center" vertical="center"/>
    </xf>
    <xf numFmtId="0" fontId="7" fillId="0" borderId="43" xfId="1" applyFont="1" applyFill="1" applyBorder="1" applyAlignment="1">
      <alignment horizontal="center" vertical="center" wrapText="1"/>
    </xf>
    <xf numFmtId="2" fontId="8" fillId="0" borderId="28" xfId="1" applyNumberFormat="1" applyFont="1" applyFill="1" applyBorder="1" applyAlignment="1">
      <alignment horizontal="center" vertical="center"/>
    </xf>
    <xf numFmtId="0" fontId="7" fillId="0" borderId="18" xfId="1" applyFont="1" applyFill="1" applyBorder="1" applyAlignment="1">
      <alignment horizontal="center" vertical="center"/>
    </xf>
    <xf numFmtId="0" fontId="8" fillId="0" borderId="18" xfId="1" applyFont="1" applyFill="1" applyBorder="1" applyAlignment="1">
      <alignment horizontal="center" vertical="center"/>
    </xf>
    <xf numFmtId="0" fontId="8" fillId="0" borderId="41" xfId="1" applyFont="1" applyFill="1" applyBorder="1" applyAlignment="1">
      <alignment horizontal="center" vertical="center"/>
    </xf>
    <xf numFmtId="2" fontId="7" fillId="0" borderId="41" xfId="1" applyNumberFormat="1" applyFont="1" applyFill="1" applyBorder="1" applyAlignment="1">
      <alignment horizontal="center" vertical="center"/>
    </xf>
    <xf numFmtId="2" fontId="8" fillId="0" borderId="0" xfId="1" applyNumberFormat="1" applyFont="1" applyFill="1"/>
    <xf numFmtId="0" fontId="8" fillId="0" borderId="15" xfId="1" applyFont="1" applyFill="1" applyBorder="1" applyAlignment="1">
      <alignment horizontal="center" vertical="center"/>
    </xf>
    <xf numFmtId="0" fontId="8" fillId="0" borderId="13" xfId="1" applyFont="1" applyFill="1" applyBorder="1" applyAlignment="1">
      <alignment horizontal="center" vertical="center"/>
    </xf>
    <xf numFmtId="0" fontId="8" fillId="0" borderId="19" xfId="1" applyFont="1" applyFill="1" applyBorder="1" applyAlignment="1">
      <alignment horizontal="center" vertical="center"/>
    </xf>
    <xf numFmtId="2" fontId="7" fillId="0" borderId="18" xfId="1" applyNumberFormat="1" applyFont="1" applyFill="1" applyBorder="1" applyAlignment="1">
      <alignment horizontal="center" vertical="center"/>
    </xf>
    <xf numFmtId="0" fontId="8" fillId="0" borderId="48" xfId="1" applyFont="1" applyFill="1" applyBorder="1" applyAlignment="1">
      <alignment horizontal="center" vertical="center"/>
    </xf>
    <xf numFmtId="10" fontId="7" fillId="0" borderId="20" xfId="3" applyNumberFormat="1" applyFont="1" applyFill="1" applyBorder="1" applyAlignment="1">
      <alignment horizontal="center" vertical="center"/>
    </xf>
    <xf numFmtId="2" fontId="8" fillId="0" borderId="22" xfId="1" applyNumberFormat="1" applyFont="1" applyFill="1" applyBorder="1" applyAlignment="1">
      <alignment horizontal="center" vertical="center"/>
    </xf>
    <xf numFmtId="10" fontId="7" fillId="0" borderId="32" xfId="3" applyNumberFormat="1" applyFont="1" applyFill="1" applyBorder="1" applyAlignment="1">
      <alignment horizontal="center" vertical="center"/>
    </xf>
    <xf numFmtId="2" fontId="8" fillId="0" borderId="16" xfId="1" applyNumberFormat="1" applyFont="1" applyFill="1" applyBorder="1" applyAlignment="1">
      <alignment horizontal="center" vertical="center"/>
    </xf>
    <xf numFmtId="10" fontId="8" fillId="0" borderId="40" xfId="3" applyNumberFormat="1" applyFont="1" applyFill="1" applyBorder="1" applyAlignment="1">
      <alignment horizontal="center" vertical="center"/>
    </xf>
    <xf numFmtId="10" fontId="7" fillId="0" borderId="43" xfId="3" applyNumberFormat="1" applyFont="1" applyFill="1" applyBorder="1" applyAlignment="1">
      <alignment horizontal="center" vertical="center"/>
    </xf>
    <xf numFmtId="10" fontId="8" fillId="0" borderId="28" xfId="3" applyNumberFormat="1" applyFont="1" applyFill="1" applyBorder="1" applyAlignment="1">
      <alignment horizontal="center" vertical="center"/>
    </xf>
    <xf numFmtId="0" fontId="8" fillId="0" borderId="44" xfId="1" applyFont="1" applyFill="1" applyBorder="1" applyAlignment="1">
      <alignment vertical="center"/>
    </xf>
    <xf numFmtId="0" fontId="8" fillId="0" borderId="23" xfId="1" applyFont="1" applyFill="1" applyBorder="1" applyAlignment="1">
      <alignment vertical="center"/>
    </xf>
    <xf numFmtId="0" fontId="8" fillId="0" borderId="16" xfId="1" applyFont="1" applyFill="1" applyBorder="1" applyAlignment="1">
      <alignment vertical="center"/>
    </xf>
    <xf numFmtId="10" fontId="8" fillId="0" borderId="14" xfId="3" applyNumberFormat="1" applyFont="1" applyFill="1" applyBorder="1" applyAlignment="1">
      <alignment horizontal="center" vertical="center"/>
    </xf>
    <xf numFmtId="10" fontId="8" fillId="0" borderId="37" xfId="3" applyNumberFormat="1" applyFont="1" applyFill="1" applyBorder="1" applyAlignment="1">
      <alignment horizontal="center" vertical="center"/>
    </xf>
    <xf numFmtId="10" fontId="8" fillId="0" borderId="44" xfId="3" applyNumberFormat="1" applyFont="1" applyFill="1" applyBorder="1" applyAlignment="1">
      <alignment horizontal="center" vertical="center"/>
    </xf>
    <xf numFmtId="10" fontId="8" fillId="0" borderId="23" xfId="3" applyNumberFormat="1" applyFont="1" applyFill="1" applyBorder="1" applyAlignment="1">
      <alignment horizontal="center" vertical="center"/>
    </xf>
    <xf numFmtId="0" fontId="8" fillId="0" borderId="27" xfId="1" applyFont="1" applyFill="1" applyBorder="1" applyAlignment="1">
      <alignment vertical="center"/>
    </xf>
    <xf numFmtId="0" fontId="8" fillId="0" borderId="26" xfId="1" applyFont="1" applyFill="1" applyBorder="1" applyAlignment="1">
      <alignment vertical="center"/>
    </xf>
    <xf numFmtId="0" fontId="8" fillId="0" borderId="38" xfId="1" applyFont="1" applyFill="1" applyBorder="1" applyAlignment="1">
      <alignment vertical="center"/>
    </xf>
    <xf numFmtId="10" fontId="7" fillId="0" borderId="49" xfId="3" applyNumberFormat="1" applyFont="1" applyFill="1" applyBorder="1" applyAlignment="1">
      <alignment horizontal="center" vertical="center"/>
    </xf>
    <xf numFmtId="1" fontId="8" fillId="0" borderId="14" xfId="1" applyNumberFormat="1" applyFont="1" applyFill="1" applyBorder="1" applyAlignment="1">
      <alignment horizontal="center" vertical="center"/>
    </xf>
    <xf numFmtId="1" fontId="8" fillId="0" borderId="17" xfId="1" applyNumberFormat="1" applyFont="1" applyFill="1" applyBorder="1" applyAlignment="1">
      <alignment horizontal="center" vertical="center"/>
    </xf>
    <xf numFmtId="1" fontId="8" fillId="0" borderId="40" xfId="1" applyNumberFormat="1" applyFont="1" applyFill="1" applyBorder="1" applyAlignment="1">
      <alignment horizontal="center" vertical="center"/>
    </xf>
    <xf numFmtId="1" fontId="7" fillId="0" borderId="18" xfId="1" applyNumberFormat="1" applyFont="1" applyFill="1" applyBorder="1" applyAlignment="1">
      <alignment horizontal="center" vertical="center"/>
    </xf>
    <xf numFmtId="1" fontId="7" fillId="0" borderId="32" xfId="1" applyNumberFormat="1" applyFont="1" applyFill="1" applyBorder="1" applyAlignment="1">
      <alignment horizontal="center" vertical="center"/>
    </xf>
    <xf numFmtId="0" fontId="7" fillId="0" borderId="45" xfId="1" applyFont="1" applyFill="1" applyBorder="1" applyAlignment="1">
      <alignment horizontal="center" vertical="center"/>
    </xf>
    <xf numFmtId="164" fontId="8" fillId="0" borderId="0" xfId="1" applyNumberFormat="1" applyFont="1" applyFill="1"/>
    <xf numFmtId="0" fontId="3" fillId="0" borderId="36" xfId="6" applyFont="1" applyBorder="1" applyAlignment="1">
      <alignment horizontal="center" vertical="center" wrapText="1"/>
    </xf>
    <xf numFmtId="0" fontId="10" fillId="0" borderId="0" xfId="6"/>
    <xf numFmtId="0" fontId="2" fillId="0" borderId="36" xfId="6" applyFont="1" applyBorder="1" applyAlignment="1">
      <alignment horizontal="center" vertical="center" wrapText="1"/>
    </xf>
    <xf numFmtId="0" fontId="5" fillId="0" borderId="1" xfId="6" applyFont="1" applyBorder="1" applyAlignment="1">
      <alignment vertical="center"/>
    </xf>
    <xf numFmtId="0" fontId="4" fillId="0" borderId="1" xfId="6" applyFont="1" applyBorder="1" applyAlignment="1">
      <alignment vertical="center"/>
    </xf>
    <xf numFmtId="0" fontId="4" fillId="0" borderId="1" xfId="6" applyFont="1" applyBorder="1" applyAlignment="1">
      <alignment vertical="center" wrapText="1"/>
    </xf>
    <xf numFmtId="0" fontId="11" fillId="0" borderId="27" xfId="6" applyFont="1" applyFill="1" applyBorder="1" applyAlignment="1">
      <alignment horizontal="center" wrapText="1"/>
    </xf>
    <xf numFmtId="0" fontId="12" fillId="0" borderId="17" xfId="6" applyFont="1" applyFill="1" applyBorder="1" applyAlignment="1">
      <alignment horizontal="center" wrapText="1"/>
    </xf>
    <xf numFmtId="0" fontId="12" fillId="0" borderId="1" xfId="6" applyFont="1" applyFill="1" applyBorder="1" applyAlignment="1">
      <alignment horizontal="center" wrapText="1"/>
    </xf>
    <xf numFmtId="0" fontId="12" fillId="0" borderId="1" xfId="6" applyFont="1" applyFill="1" applyBorder="1" applyAlignment="1">
      <alignment wrapText="1"/>
    </xf>
    <xf numFmtId="0" fontId="13" fillId="0" borderId="1" xfId="6" applyFont="1" applyFill="1" applyBorder="1" applyAlignment="1">
      <alignment wrapText="1"/>
    </xf>
    <xf numFmtId="0" fontId="13" fillId="0" borderId="40" xfId="6" applyFont="1" applyFill="1" applyBorder="1" applyAlignment="1">
      <alignment wrapText="1"/>
    </xf>
    <xf numFmtId="0" fontId="7" fillId="0" borderId="17" xfId="6" applyFont="1" applyFill="1" applyBorder="1" applyAlignment="1">
      <alignment horizontal="center" vertical="center" wrapText="1"/>
    </xf>
    <xf numFmtId="0" fontId="7" fillId="0" borderId="1" xfId="6" applyFont="1" applyFill="1" applyBorder="1" applyAlignment="1">
      <alignment horizontal="center" vertical="center" wrapText="1"/>
    </xf>
    <xf numFmtId="0" fontId="8" fillId="0" borderId="1" xfId="6" applyFont="1" applyFill="1" applyBorder="1" applyAlignment="1">
      <alignment horizontal="center" vertical="center" wrapText="1"/>
    </xf>
    <xf numFmtId="0" fontId="7" fillId="0" borderId="1" xfId="6" applyNumberFormat="1" applyFont="1" applyFill="1" applyBorder="1" applyAlignment="1">
      <alignment horizontal="center" vertical="center" wrapText="1"/>
    </xf>
    <xf numFmtId="0" fontId="7" fillId="0" borderId="41" xfId="6" applyFont="1" applyFill="1" applyBorder="1" applyAlignment="1">
      <alignment horizontal="center" vertical="center" wrapText="1"/>
    </xf>
    <xf numFmtId="0" fontId="7" fillId="0" borderId="42" xfId="6" applyFont="1" applyFill="1" applyBorder="1" applyAlignment="1">
      <alignment horizontal="center" vertical="center" wrapText="1"/>
    </xf>
    <xf numFmtId="0" fontId="8" fillId="0" borderId="42" xfId="6" applyFont="1" applyFill="1" applyBorder="1" applyAlignment="1">
      <alignment horizontal="center" vertical="center" wrapText="1"/>
    </xf>
    <xf numFmtId="0" fontId="17" fillId="0" borderId="0" xfId="6" applyFont="1" applyBorder="1"/>
    <xf numFmtId="0" fontId="16" fillId="0" borderId="0" xfId="6" applyFont="1" applyBorder="1"/>
    <xf numFmtId="0" fontId="19" fillId="0" borderId="0" xfId="6" applyFont="1" applyBorder="1"/>
    <xf numFmtId="0" fontId="10" fillId="0" borderId="0" xfId="6" applyBorder="1"/>
    <xf numFmtId="0" fontId="20" fillId="0" borderId="0" xfId="6" applyFont="1" applyBorder="1" applyAlignment="1"/>
    <xf numFmtId="0" fontId="19" fillId="0" borderId="0" xfId="6" applyFont="1" applyBorder="1" applyAlignment="1">
      <alignment vertical="top"/>
    </xf>
    <xf numFmtId="0" fontId="21" fillId="0" borderId="0" xfId="6" applyFont="1" applyBorder="1" applyAlignment="1">
      <alignment horizontal="center" vertical="top" wrapText="1"/>
    </xf>
    <xf numFmtId="0" fontId="16" fillId="0" borderId="0" xfId="6" applyFont="1" applyBorder="1" applyAlignment="1">
      <alignment horizontal="center" wrapText="1"/>
    </xf>
    <xf numFmtId="0" fontId="17" fillId="0" borderId="0" xfId="6" applyFont="1" applyBorder="1" applyAlignment="1">
      <alignment wrapText="1"/>
    </xf>
    <xf numFmtId="0" fontId="16" fillId="0" borderId="0" xfId="6" applyFont="1" applyBorder="1" applyAlignment="1">
      <alignment wrapText="1"/>
    </xf>
    <xf numFmtId="0" fontId="24" fillId="0" borderId="0" xfId="6" applyFont="1" applyBorder="1" applyAlignment="1">
      <alignment wrapText="1"/>
    </xf>
    <xf numFmtId="0" fontId="16" fillId="0" borderId="0" xfId="6" applyFont="1" applyBorder="1" applyAlignment="1">
      <alignment horizontal="center"/>
    </xf>
    <xf numFmtId="0" fontId="24" fillId="0" borderId="0" xfId="6" applyFont="1" applyBorder="1"/>
    <xf numFmtId="0" fontId="8" fillId="0" borderId="13" xfId="1" applyFont="1" applyBorder="1" applyAlignment="1">
      <alignment vertical="center" wrapText="1"/>
    </xf>
    <xf numFmtId="0" fontId="8" fillId="0" borderId="60" xfId="1" applyFont="1" applyFill="1" applyBorder="1" applyAlignment="1">
      <alignment horizontal="center" vertical="center"/>
    </xf>
    <xf numFmtId="0" fontId="8" fillId="0" borderId="2" xfId="1" applyFont="1" applyBorder="1" applyAlignment="1">
      <alignment horizontal="right" vertical="center"/>
    </xf>
    <xf numFmtId="165" fontId="8" fillId="0" borderId="0" xfId="1" applyNumberFormat="1" applyFont="1" applyFill="1"/>
    <xf numFmtId="167" fontId="8" fillId="0" borderId="0" xfId="1" applyNumberFormat="1" applyFont="1" applyAlignment="1">
      <alignment vertical="center"/>
    </xf>
    <xf numFmtId="2" fontId="8" fillId="0" borderId="0" xfId="1" applyNumberFormat="1" applyFont="1" applyAlignment="1">
      <alignment vertical="center"/>
    </xf>
    <xf numFmtId="2" fontId="7" fillId="0" borderId="1" xfId="1" applyNumberFormat="1" applyFont="1" applyFill="1" applyBorder="1" applyAlignment="1">
      <alignment horizontal="center" vertical="center"/>
    </xf>
    <xf numFmtId="2" fontId="8" fillId="2" borderId="14" xfId="1" applyNumberFormat="1" applyFont="1" applyFill="1" applyBorder="1" applyAlignment="1">
      <alignment horizontal="center" vertical="center"/>
    </xf>
    <xf numFmtId="2" fontId="8" fillId="2" borderId="40" xfId="1" applyNumberFormat="1" applyFont="1" applyFill="1" applyBorder="1" applyAlignment="1">
      <alignment horizontal="center" vertical="center"/>
    </xf>
    <xf numFmtId="2" fontId="8" fillId="2" borderId="28" xfId="1" applyNumberFormat="1" applyFont="1" applyFill="1" applyBorder="1" applyAlignment="1">
      <alignment horizontal="center" vertical="center"/>
    </xf>
    <xf numFmtId="2" fontId="8" fillId="2" borderId="44" xfId="1" applyNumberFormat="1" applyFont="1" applyFill="1" applyBorder="1" applyAlignment="1">
      <alignment horizontal="center" vertical="center"/>
    </xf>
    <xf numFmtId="0" fontId="6" fillId="0" borderId="0" xfId="6" applyFont="1" applyBorder="1"/>
    <xf numFmtId="0" fontId="14" fillId="0" borderId="30" xfId="6" applyFont="1" applyFill="1" applyBorder="1" applyAlignment="1">
      <alignment vertical="center" wrapText="1"/>
    </xf>
    <xf numFmtId="0" fontId="16" fillId="0" borderId="17" xfId="6" applyFont="1" applyFill="1" applyBorder="1" applyAlignment="1">
      <alignment horizontal="center" vertical="center"/>
    </xf>
    <xf numFmtId="0" fontId="17" fillId="0" borderId="1" xfId="6" applyFont="1" applyFill="1" applyBorder="1" applyAlignment="1">
      <alignment horizontal="center" vertical="center"/>
    </xf>
    <xf numFmtId="0" fontId="17" fillId="0" borderId="0" xfId="6" applyFont="1" applyFill="1" applyBorder="1"/>
    <xf numFmtId="0" fontId="17" fillId="0" borderId="30" xfId="6" applyFont="1" applyFill="1" applyBorder="1"/>
    <xf numFmtId="0" fontId="16" fillId="0" borderId="17" xfId="6" applyFont="1" applyFill="1" applyBorder="1"/>
    <xf numFmtId="0" fontId="17" fillId="0" borderId="1" xfId="6" applyFont="1" applyFill="1" applyBorder="1"/>
    <xf numFmtId="0" fontId="17" fillId="0" borderId="1" xfId="6" applyFont="1" applyFill="1" applyBorder="1" applyAlignment="1">
      <alignment horizontal="center"/>
    </xf>
    <xf numFmtId="0" fontId="17" fillId="0" borderId="0" xfId="6" applyFont="1" applyFill="1" applyBorder="1" applyAlignment="1">
      <alignment horizontal="center"/>
    </xf>
    <xf numFmtId="0" fontId="17" fillId="0" borderId="30" xfId="6" applyFont="1" applyFill="1" applyBorder="1" applyAlignment="1">
      <alignment horizontal="center"/>
    </xf>
    <xf numFmtId="0" fontId="17" fillId="0" borderId="17" xfId="6" applyFont="1" applyFill="1" applyBorder="1"/>
    <xf numFmtId="0" fontId="16" fillId="0" borderId="1" xfId="6" applyFont="1" applyFill="1" applyBorder="1"/>
    <xf numFmtId="0" fontId="16" fillId="0" borderId="1" xfId="6" applyFont="1" applyFill="1" applyBorder="1" applyAlignment="1">
      <alignment horizontal="center" vertical="center"/>
    </xf>
    <xf numFmtId="0" fontId="16" fillId="0" borderId="1" xfId="6" applyFont="1" applyFill="1" applyBorder="1" applyAlignment="1">
      <alignment horizontal="center"/>
    </xf>
    <xf numFmtId="0" fontId="17" fillId="0" borderId="67" xfId="6" applyFont="1" applyFill="1" applyBorder="1"/>
    <xf numFmtId="0" fontId="17" fillId="0" borderId="0" xfId="6" applyFont="1" applyFill="1" applyBorder="1" applyAlignment="1">
      <alignment horizontal="center" vertical="center"/>
    </xf>
    <xf numFmtId="0" fontId="16" fillId="0" borderId="40" xfId="6" applyFont="1" applyFill="1" applyBorder="1" applyAlignment="1">
      <alignment horizontal="center" vertical="center" wrapText="1"/>
    </xf>
    <xf numFmtId="0" fontId="17" fillId="0" borderId="40" xfId="6" applyFont="1" applyFill="1" applyBorder="1" applyAlignment="1">
      <alignment horizontal="center"/>
    </xf>
    <xf numFmtId="0" fontId="16" fillId="0" borderId="40" xfId="6" applyFont="1" applyFill="1" applyBorder="1" applyAlignment="1">
      <alignment horizontal="center"/>
    </xf>
    <xf numFmtId="0" fontId="6" fillId="0" borderId="68" xfId="6" applyFont="1" applyFill="1" applyBorder="1"/>
    <xf numFmtId="0" fontId="15" fillId="0" borderId="66" xfId="6" applyFont="1" applyBorder="1"/>
    <xf numFmtId="0" fontId="17" fillId="0" borderId="66" xfId="6" applyFont="1" applyFill="1" applyBorder="1" applyAlignment="1">
      <alignment horizontal="center" vertical="center"/>
    </xf>
    <xf numFmtId="0" fontId="17" fillId="0" borderId="66" xfId="6" applyFont="1" applyFill="1" applyBorder="1"/>
    <xf numFmtId="0" fontId="6" fillId="0" borderId="66" xfId="6" applyFont="1" applyFill="1" applyBorder="1"/>
    <xf numFmtId="0" fontId="6" fillId="0" borderId="69" xfId="6" applyFont="1" applyFill="1" applyBorder="1"/>
    <xf numFmtId="0" fontId="17" fillId="0" borderId="0" xfId="6" applyFont="1" applyBorder="1" applyAlignment="1">
      <alignment horizontal="center" vertical="center"/>
    </xf>
    <xf numFmtId="0" fontId="18" fillId="0" borderId="0" xfId="6" applyFont="1" applyFill="1" applyBorder="1"/>
    <xf numFmtId="0" fontId="15" fillId="0" borderId="0" xfId="6" applyFont="1" applyBorder="1"/>
    <xf numFmtId="0" fontId="6" fillId="0" borderId="0" xfId="6" applyFont="1" applyBorder="1" applyAlignment="1">
      <alignment horizontal="center" vertical="center"/>
    </xf>
    <xf numFmtId="0" fontId="16" fillId="0" borderId="1" xfId="6" applyFont="1" applyFill="1" applyBorder="1" applyAlignment="1">
      <alignment horizontal="center" vertical="center" wrapText="1"/>
    </xf>
    <xf numFmtId="0" fontId="7" fillId="0" borderId="71" xfId="1" applyFont="1" applyFill="1" applyBorder="1" applyAlignment="1">
      <alignment horizontal="center" vertical="center"/>
    </xf>
    <xf numFmtId="0" fontId="8" fillId="0" borderId="35" xfId="1" applyFont="1" applyFill="1" applyBorder="1" applyAlignment="1">
      <alignment horizontal="center" vertical="center"/>
    </xf>
    <xf numFmtId="0" fontId="8" fillId="0" borderId="1" xfId="1" applyFont="1" applyFill="1" applyBorder="1" applyAlignment="1">
      <alignment vertical="center" wrapText="1"/>
    </xf>
    <xf numFmtId="0" fontId="8" fillId="0" borderId="2" xfId="1" applyFont="1" applyFill="1" applyBorder="1" applyAlignment="1">
      <alignment vertical="center" wrapText="1"/>
    </xf>
    <xf numFmtId="2" fontId="8" fillId="0" borderId="37" xfId="1" applyNumberFormat="1" applyFont="1" applyFill="1" applyBorder="1" applyAlignment="1">
      <alignment horizontal="center" vertical="center"/>
    </xf>
    <xf numFmtId="0" fontId="7" fillId="0" borderId="21" xfId="1" applyFont="1" applyFill="1" applyBorder="1" applyAlignment="1">
      <alignment vertical="center"/>
    </xf>
    <xf numFmtId="0" fontId="7" fillId="0" borderId="32" xfId="1" applyFont="1" applyFill="1" applyBorder="1" applyAlignment="1">
      <alignment horizontal="center" vertical="center"/>
    </xf>
    <xf numFmtId="0" fontId="7" fillId="0" borderId="35" xfId="1" applyFont="1" applyFill="1" applyBorder="1" applyAlignment="1">
      <alignment horizontal="center" vertical="center"/>
    </xf>
    <xf numFmtId="0" fontId="8" fillId="0" borderId="1" xfId="1" applyFont="1" applyFill="1" applyBorder="1" applyAlignment="1">
      <alignment vertical="center"/>
    </xf>
    <xf numFmtId="0" fontId="7" fillId="0" borderId="2" xfId="1" applyFont="1" applyFill="1" applyBorder="1" applyAlignment="1">
      <alignment vertical="center" wrapText="1"/>
    </xf>
    <xf numFmtId="2" fontId="7" fillId="0" borderId="37" xfId="1" applyNumberFormat="1" applyFont="1" applyFill="1" applyBorder="1" applyAlignment="1">
      <alignment horizontal="center" vertical="center"/>
    </xf>
    <xf numFmtId="2" fontId="7" fillId="0" borderId="28" xfId="1" applyNumberFormat="1" applyFont="1" applyFill="1" applyBorder="1" applyAlignment="1">
      <alignment horizontal="center" vertical="center"/>
    </xf>
    <xf numFmtId="0" fontId="7" fillId="0" borderId="60" xfId="1" applyFont="1" applyFill="1" applyBorder="1" applyAlignment="1">
      <alignment horizontal="center" vertical="center"/>
    </xf>
    <xf numFmtId="0" fontId="7" fillId="0" borderId="72" xfId="1" applyFont="1" applyFill="1" applyBorder="1" applyAlignment="1">
      <alignment vertical="center"/>
    </xf>
    <xf numFmtId="0" fontId="7" fillId="0" borderId="61" xfId="1" applyFont="1" applyFill="1" applyBorder="1" applyAlignment="1">
      <alignment horizontal="center" vertical="center"/>
    </xf>
    <xf numFmtId="2" fontId="7" fillId="0" borderId="73" xfId="3" applyNumberFormat="1" applyFont="1" applyFill="1" applyBorder="1" applyAlignment="1">
      <alignment horizontal="center" vertical="center"/>
    </xf>
    <xf numFmtId="0" fontId="8" fillId="0" borderId="35" xfId="1" applyFont="1" applyFill="1" applyBorder="1" applyAlignment="1">
      <alignment vertical="center"/>
    </xf>
    <xf numFmtId="0" fontId="8" fillId="0" borderId="2" xfId="1" applyFont="1" applyFill="1" applyBorder="1" applyAlignment="1">
      <alignment vertical="center"/>
    </xf>
    <xf numFmtId="2" fontId="8" fillId="2" borderId="37" xfId="1" applyNumberFormat="1" applyFont="1" applyFill="1" applyBorder="1" applyAlignment="1">
      <alignment horizontal="center" vertical="center"/>
    </xf>
    <xf numFmtId="0" fontId="8" fillId="0" borderId="32" xfId="1" applyFont="1" applyFill="1" applyBorder="1" applyAlignment="1">
      <alignment horizontal="center" vertical="center"/>
    </xf>
    <xf numFmtId="0" fontId="8" fillId="0" borderId="4" xfId="1" applyFont="1" applyFill="1" applyBorder="1" applyAlignment="1">
      <alignment vertical="center"/>
    </xf>
    <xf numFmtId="2" fontId="8" fillId="2" borderId="23" xfId="1" applyNumberFormat="1" applyFont="1" applyFill="1" applyBorder="1" applyAlignment="1">
      <alignment horizontal="center" vertical="center"/>
    </xf>
    <xf numFmtId="2" fontId="8" fillId="0" borderId="23" xfId="1" applyNumberFormat="1" applyFont="1" applyFill="1" applyBorder="1" applyAlignment="1">
      <alignment horizontal="center" vertical="center"/>
    </xf>
    <xf numFmtId="2" fontId="8" fillId="0" borderId="44" xfId="1" applyNumberFormat="1" applyFont="1" applyFill="1" applyBorder="1" applyAlignment="1">
      <alignment horizontal="center" vertical="center"/>
    </xf>
    <xf numFmtId="0" fontId="8" fillId="0" borderId="58" xfId="1" applyFont="1" applyFill="1" applyBorder="1" applyAlignment="1">
      <alignment vertical="center"/>
    </xf>
    <xf numFmtId="0" fontId="8" fillId="0" borderId="61" xfId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vertical="center"/>
    </xf>
    <xf numFmtId="0" fontId="7" fillId="0" borderId="9" xfId="1" applyFont="1" applyFill="1" applyBorder="1" applyAlignment="1">
      <alignment horizontal="center" vertical="center"/>
    </xf>
    <xf numFmtId="2" fontId="7" fillId="0" borderId="17" xfId="1" applyNumberFormat="1" applyFont="1" applyFill="1" applyBorder="1" applyAlignment="1">
      <alignment horizontal="center" vertical="center"/>
    </xf>
    <xf numFmtId="2" fontId="7" fillId="0" borderId="14" xfId="1" applyNumberFormat="1" applyFont="1" applyFill="1" applyBorder="1" applyAlignment="1">
      <alignment horizontal="center" vertical="center"/>
    </xf>
    <xf numFmtId="0" fontId="7" fillId="0" borderId="42" xfId="1" applyFont="1" applyFill="1" applyBorder="1" applyAlignment="1">
      <alignment vertical="center"/>
    </xf>
    <xf numFmtId="2" fontId="7" fillId="0" borderId="38" xfId="1" applyNumberFormat="1" applyFont="1" applyFill="1" applyBorder="1" applyAlignment="1">
      <alignment horizontal="center" vertical="center"/>
    </xf>
    <xf numFmtId="2" fontId="7" fillId="0" borderId="27" xfId="1" applyNumberFormat="1" applyFont="1" applyFill="1" applyBorder="1" applyAlignment="1">
      <alignment horizontal="center" vertical="center"/>
    </xf>
    <xf numFmtId="0" fontId="8" fillId="0" borderId="17" xfId="1" applyFont="1" applyBorder="1" applyAlignment="1">
      <alignment horizontal="right" vertical="center"/>
    </xf>
    <xf numFmtId="0" fontId="8" fillId="0" borderId="1" xfId="1" applyFont="1" applyBorder="1" applyAlignment="1">
      <alignment vertical="center" wrapText="1"/>
    </xf>
    <xf numFmtId="0" fontId="8" fillId="0" borderId="22" xfId="1" applyFont="1" applyBorder="1" applyAlignment="1">
      <alignment horizontal="right" vertical="center"/>
    </xf>
    <xf numFmtId="0" fontId="7" fillId="0" borderId="22" xfId="1" applyFont="1" applyBorder="1" applyAlignment="1">
      <alignment horizontal="center" vertical="center"/>
    </xf>
    <xf numFmtId="0" fontId="8" fillId="0" borderId="17" xfId="1" applyFont="1" applyFill="1" applyBorder="1"/>
    <xf numFmtId="166" fontId="8" fillId="0" borderId="1" xfId="1" applyNumberFormat="1" applyFont="1" applyBorder="1" applyAlignment="1">
      <alignment horizontal="center" vertical="center"/>
    </xf>
    <xf numFmtId="2" fontId="7" fillId="0" borderId="18" xfId="3" quotePrefix="1" applyNumberFormat="1" applyFont="1" applyFill="1" applyBorder="1" applyAlignment="1">
      <alignment horizontal="center" vertical="center"/>
    </xf>
    <xf numFmtId="2" fontId="8" fillId="2" borderId="16" xfId="1" applyNumberFormat="1" applyFont="1" applyFill="1" applyBorder="1" applyAlignment="1">
      <alignment horizontal="center" vertical="center"/>
    </xf>
    <xf numFmtId="2" fontId="8" fillId="2" borderId="43" xfId="1" applyNumberFormat="1" applyFont="1" applyFill="1" applyBorder="1" applyAlignment="1">
      <alignment horizontal="center" vertical="center"/>
    </xf>
    <xf numFmtId="2" fontId="8" fillId="0" borderId="49" xfId="1" applyNumberFormat="1" applyFont="1" applyFill="1" applyBorder="1" applyAlignment="1">
      <alignment horizontal="center" vertical="center"/>
    </xf>
    <xf numFmtId="2" fontId="8" fillId="0" borderId="43" xfId="1" applyNumberFormat="1" applyFont="1" applyFill="1" applyBorder="1" applyAlignment="1">
      <alignment horizontal="center" vertical="center"/>
    </xf>
    <xf numFmtId="0" fontId="8" fillId="0" borderId="1" xfId="1" applyFont="1" applyFill="1" applyBorder="1"/>
    <xf numFmtId="2" fontId="7" fillId="0" borderId="36" xfId="1" applyNumberFormat="1" applyFont="1" applyFill="1" applyBorder="1" applyAlignment="1">
      <alignment horizontal="center" vertical="center"/>
    </xf>
    <xf numFmtId="2" fontId="7" fillId="0" borderId="36" xfId="1" applyNumberFormat="1" applyFont="1" applyBorder="1" applyAlignment="1">
      <alignment horizontal="center" vertical="center"/>
    </xf>
    <xf numFmtId="0" fontId="22" fillId="0" borderId="0" xfId="6" applyFont="1" applyBorder="1"/>
    <xf numFmtId="0" fontId="23" fillId="0" borderId="0" xfId="6" applyFont="1" applyBorder="1"/>
    <xf numFmtId="0" fontId="17" fillId="0" borderId="1" xfId="6" applyFont="1" applyFill="1" applyBorder="1" applyAlignment="1">
      <alignment horizontal="center" vertical="center" wrapText="1"/>
    </xf>
    <xf numFmtId="2" fontId="17" fillId="0" borderId="1" xfId="6" applyNumberFormat="1" applyFont="1" applyFill="1" applyBorder="1" applyAlignment="1">
      <alignment horizontal="center" vertical="center" wrapText="1"/>
    </xf>
    <xf numFmtId="0" fontId="15" fillId="0" borderId="1" xfId="6" applyFont="1" applyFill="1" applyBorder="1" applyAlignment="1">
      <alignment horizontal="center" wrapText="1"/>
    </xf>
    <xf numFmtId="2" fontId="16" fillId="0" borderId="1" xfId="6" applyNumberFormat="1" applyFont="1" applyFill="1" applyBorder="1" applyAlignment="1">
      <alignment horizontal="center" vertical="center" wrapText="1"/>
    </xf>
    <xf numFmtId="2" fontId="16" fillId="0" borderId="42" xfId="6" applyNumberFormat="1" applyFont="1" applyFill="1" applyBorder="1" applyAlignment="1">
      <alignment horizontal="center" vertical="center" wrapText="1"/>
    </xf>
    <xf numFmtId="1" fontId="8" fillId="0" borderId="22" xfId="1" applyNumberFormat="1" applyFont="1" applyFill="1" applyBorder="1" applyAlignment="1">
      <alignment horizontal="center" vertical="center"/>
    </xf>
    <xf numFmtId="1" fontId="8" fillId="0" borderId="28" xfId="1" applyNumberFormat="1" applyFont="1" applyFill="1" applyBorder="1" applyAlignment="1">
      <alignment horizontal="center" vertical="center"/>
    </xf>
    <xf numFmtId="1" fontId="8" fillId="0" borderId="37" xfId="1" applyNumberFormat="1" applyFont="1" applyFill="1" applyBorder="1" applyAlignment="1">
      <alignment horizontal="center" vertical="center"/>
    </xf>
    <xf numFmtId="2" fontId="7" fillId="0" borderId="56" xfId="1" applyNumberFormat="1" applyFont="1" applyBorder="1" applyAlignment="1">
      <alignment horizontal="center" vertical="center"/>
    </xf>
    <xf numFmtId="2" fontId="8" fillId="0" borderId="56" xfId="1" applyNumberFormat="1" applyFont="1" applyFill="1" applyBorder="1" applyAlignment="1">
      <alignment horizontal="center" vertical="center"/>
    </xf>
    <xf numFmtId="2" fontId="7" fillId="0" borderId="56" xfId="1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/>
    </xf>
    <xf numFmtId="0" fontId="17" fillId="0" borderId="1" xfId="0" applyFont="1" applyFill="1" applyBorder="1" applyAlignment="1">
      <alignment horizontal="center" vertical="center"/>
    </xf>
    <xf numFmtId="2" fontId="7" fillId="0" borderId="73" xfId="1" applyNumberFormat="1" applyFont="1" applyFill="1" applyBorder="1" applyAlignment="1">
      <alignment horizontal="center" vertical="center"/>
    </xf>
    <xf numFmtId="2" fontId="7" fillId="0" borderId="61" xfId="1" applyNumberFormat="1" applyFont="1" applyFill="1" applyBorder="1" applyAlignment="1">
      <alignment horizontal="center" vertical="center"/>
    </xf>
    <xf numFmtId="2" fontId="7" fillId="2" borderId="40" xfId="1" applyNumberFormat="1" applyFont="1" applyFill="1" applyBorder="1" applyAlignment="1">
      <alignment horizontal="center" vertical="center"/>
    </xf>
    <xf numFmtId="2" fontId="7" fillId="2" borderId="43" xfId="1" applyNumberFormat="1" applyFont="1" applyFill="1" applyBorder="1" applyAlignment="1">
      <alignment horizontal="center" vertical="center"/>
    </xf>
    <xf numFmtId="2" fontId="7" fillId="0" borderId="23" xfId="1" applyNumberFormat="1" applyFont="1" applyFill="1" applyBorder="1" applyAlignment="1">
      <alignment horizontal="center" vertical="center"/>
    </xf>
    <xf numFmtId="2" fontId="7" fillId="0" borderId="44" xfId="1" applyNumberFormat="1" applyFont="1" applyFill="1" applyBorder="1" applyAlignment="1">
      <alignment horizontal="center" vertical="center"/>
    </xf>
    <xf numFmtId="0" fontId="7" fillId="0" borderId="45" xfId="1" applyFont="1" applyBorder="1" applyAlignment="1">
      <alignment horizontal="center" vertical="center"/>
    </xf>
    <xf numFmtId="0" fontId="7" fillId="0" borderId="3" xfId="1" applyFont="1" applyBorder="1" applyAlignment="1">
      <alignment horizontal="left" vertical="center"/>
    </xf>
    <xf numFmtId="0" fontId="8" fillId="0" borderId="31" xfId="1" applyFont="1" applyFill="1" applyBorder="1" applyAlignment="1">
      <alignment horizontal="center" vertical="center"/>
    </xf>
    <xf numFmtId="2" fontId="8" fillId="0" borderId="45" xfId="1" applyNumberFormat="1" applyFont="1" applyFill="1" applyBorder="1" applyAlignment="1">
      <alignment horizontal="center" vertical="center"/>
    </xf>
    <xf numFmtId="2" fontId="8" fillId="2" borderId="46" xfId="1" applyNumberFormat="1" applyFont="1" applyFill="1" applyBorder="1" applyAlignment="1">
      <alignment horizontal="center" vertical="center"/>
    </xf>
    <xf numFmtId="2" fontId="8" fillId="0" borderId="75" xfId="1" applyNumberFormat="1" applyFont="1" applyFill="1" applyBorder="1" applyAlignment="1">
      <alignment horizontal="center" vertical="center"/>
    </xf>
    <xf numFmtId="2" fontId="8" fillId="0" borderId="46" xfId="1" applyNumberFormat="1" applyFont="1" applyFill="1" applyBorder="1" applyAlignment="1">
      <alignment horizontal="center" vertical="center"/>
    </xf>
    <xf numFmtId="165" fontId="8" fillId="0" borderId="17" xfId="9" applyNumberFormat="1" applyFont="1" applyFill="1" applyBorder="1" applyAlignment="1">
      <alignment horizontal="center" vertical="center"/>
    </xf>
    <xf numFmtId="165" fontId="8" fillId="0" borderId="22" xfId="9" applyNumberFormat="1" applyFont="1" applyFill="1" applyBorder="1" applyAlignment="1">
      <alignment horizontal="center" vertical="center"/>
    </xf>
    <xf numFmtId="165" fontId="7" fillId="0" borderId="18" xfId="9" applyNumberFormat="1" applyFont="1" applyFill="1" applyBorder="1" applyAlignment="1">
      <alignment horizontal="center" vertical="center"/>
    </xf>
    <xf numFmtId="165" fontId="7" fillId="0" borderId="20" xfId="9" applyNumberFormat="1" applyFont="1" applyFill="1" applyBorder="1" applyAlignment="1">
      <alignment horizontal="center" vertical="center"/>
    </xf>
    <xf numFmtId="43" fontId="8" fillId="0" borderId="8" xfId="9" applyFont="1" applyFill="1" applyBorder="1" applyAlignment="1">
      <alignment horizontal="center" vertical="center"/>
    </xf>
    <xf numFmtId="165" fontId="0" fillId="0" borderId="1" xfId="9" applyNumberFormat="1" applyFont="1" applyBorder="1"/>
    <xf numFmtId="165" fontId="7" fillId="0" borderId="70" xfId="9" applyNumberFormat="1" applyFont="1" applyFill="1" applyBorder="1" applyAlignment="1">
      <alignment horizontal="center" vertical="center"/>
    </xf>
    <xf numFmtId="43" fontId="0" fillId="0" borderId="1" xfId="9" applyFont="1" applyBorder="1"/>
    <xf numFmtId="165" fontId="8" fillId="0" borderId="0" xfId="9" applyNumberFormat="1" applyFont="1" applyFill="1" applyBorder="1" applyAlignment="1">
      <alignment horizontal="center" vertical="center"/>
    </xf>
    <xf numFmtId="0" fontId="7" fillId="2" borderId="52" xfId="1" applyFont="1" applyFill="1" applyBorder="1" applyAlignment="1">
      <alignment horizontal="center" vertical="center"/>
    </xf>
    <xf numFmtId="2" fontId="7" fillId="2" borderId="53" xfId="1" applyNumberFormat="1" applyFont="1" applyFill="1" applyBorder="1" applyAlignment="1">
      <alignment horizontal="center" vertical="center"/>
    </xf>
    <xf numFmtId="2" fontId="7" fillId="2" borderId="36" xfId="1" applyNumberFormat="1" applyFont="1" applyFill="1" applyBorder="1" applyAlignment="1">
      <alignment horizontal="center" vertical="center"/>
    </xf>
    <xf numFmtId="0" fontId="2" fillId="0" borderId="38" xfId="6" applyFont="1" applyBorder="1" applyAlignment="1">
      <alignment horizontal="center" vertical="center"/>
    </xf>
    <xf numFmtId="0" fontId="2" fillId="0" borderId="39" xfId="6" applyFont="1" applyBorder="1" applyAlignment="1">
      <alignment horizontal="center" vertical="center"/>
    </xf>
    <xf numFmtId="0" fontId="2" fillId="0" borderId="27" xfId="6" applyFont="1" applyBorder="1" applyAlignment="1">
      <alignment horizontal="center" vertical="center" wrapText="1"/>
    </xf>
    <xf numFmtId="0" fontId="2" fillId="0" borderId="17" xfId="6" applyFont="1" applyBorder="1" applyAlignment="1">
      <alignment horizontal="center" vertical="center"/>
    </xf>
    <xf numFmtId="0" fontId="5" fillId="0" borderId="40" xfId="6" applyFont="1" applyBorder="1" applyAlignment="1">
      <alignment horizontal="center" vertical="center"/>
    </xf>
    <xf numFmtId="2" fontId="8" fillId="0" borderId="9" xfId="1" applyNumberFormat="1" applyFont="1" applyBorder="1" applyAlignment="1">
      <alignment horizontal="center" vertical="center"/>
    </xf>
    <xf numFmtId="2" fontId="7" fillId="2" borderId="41" xfId="1" applyNumberFormat="1" applyFont="1" applyFill="1" applyBorder="1" applyAlignment="1">
      <alignment horizontal="center" vertical="center"/>
    </xf>
    <xf numFmtId="2" fontId="7" fillId="0" borderId="16" xfId="1" applyNumberFormat="1" applyFont="1" applyBorder="1" applyAlignment="1">
      <alignment horizontal="center" vertical="center"/>
    </xf>
    <xf numFmtId="2" fontId="8" fillId="0" borderId="9" xfId="1" applyNumberFormat="1" applyFont="1" applyFill="1" applyBorder="1" applyAlignment="1">
      <alignment horizontal="center" vertical="center"/>
    </xf>
    <xf numFmtId="2" fontId="7" fillId="2" borderId="20" xfId="9" applyNumberFormat="1" applyFont="1" applyFill="1" applyBorder="1" applyAlignment="1">
      <alignment horizontal="center" vertical="center"/>
    </xf>
    <xf numFmtId="2" fontId="0" fillId="0" borderId="1" xfId="0" applyNumberFormat="1" applyBorder="1"/>
    <xf numFmtId="0" fontId="7" fillId="0" borderId="38" xfId="1" applyFont="1" applyFill="1" applyBorder="1" applyAlignment="1">
      <alignment horizontal="center" vertical="center"/>
    </xf>
    <xf numFmtId="0" fontId="7" fillId="0" borderId="22" xfId="1" applyFont="1" applyFill="1" applyBorder="1" applyAlignment="1">
      <alignment horizontal="center" vertical="center"/>
    </xf>
    <xf numFmtId="0" fontId="7" fillId="0" borderId="28" xfId="1" applyFont="1" applyFill="1" applyBorder="1" applyAlignment="1">
      <alignment horizontal="center" vertical="center"/>
    </xf>
    <xf numFmtId="0" fontId="7" fillId="0" borderId="41" xfId="1" applyFont="1" applyFill="1" applyBorder="1" applyAlignment="1">
      <alignment horizontal="center" vertical="center"/>
    </xf>
    <xf numFmtId="0" fontId="7" fillId="0" borderId="42" xfId="1" applyFont="1" applyFill="1" applyBorder="1" applyAlignment="1">
      <alignment horizontal="center" vertical="center"/>
    </xf>
    <xf numFmtId="0" fontId="7" fillId="0" borderId="43" xfId="1" applyFont="1" applyFill="1" applyBorder="1" applyAlignment="1">
      <alignment horizontal="center" vertical="center"/>
    </xf>
    <xf numFmtId="0" fontId="8" fillId="0" borderId="44" xfId="1" applyFont="1" applyFill="1" applyBorder="1" applyAlignment="1">
      <alignment horizontal="center" vertical="center"/>
    </xf>
    <xf numFmtId="0" fontId="7" fillId="0" borderId="48" xfId="1" applyFont="1" applyFill="1" applyBorder="1" applyAlignment="1">
      <alignment horizontal="center" vertical="center"/>
    </xf>
    <xf numFmtId="0" fontId="8" fillId="0" borderId="16" xfId="1" applyFont="1" applyFill="1" applyBorder="1" applyAlignment="1">
      <alignment horizontal="center" vertical="center"/>
    </xf>
    <xf numFmtId="2" fontId="8" fillId="0" borderId="17" xfId="1" applyNumberFormat="1" applyFont="1" applyFill="1" applyBorder="1" applyAlignment="1">
      <alignment horizontal="center" vertical="center"/>
    </xf>
    <xf numFmtId="2" fontId="8" fillId="0" borderId="40" xfId="1" applyNumberFormat="1" applyFont="1" applyFill="1" applyBorder="1" applyAlignment="1">
      <alignment horizontal="center" vertical="center"/>
    </xf>
    <xf numFmtId="2" fontId="8" fillId="0" borderId="14" xfId="1" applyNumberFormat="1" applyFont="1" applyFill="1" applyBorder="1" applyAlignment="1">
      <alignment horizontal="center" vertical="center"/>
    </xf>
    <xf numFmtId="0" fontId="8" fillId="0" borderId="1" xfId="1" applyFont="1" applyBorder="1" applyAlignment="1">
      <alignment horizontal="left" vertical="center"/>
    </xf>
    <xf numFmtId="0" fontId="8" fillId="0" borderId="1" xfId="1" applyFont="1" applyBorder="1" applyAlignment="1">
      <alignment horizontal="center" vertical="center"/>
    </xf>
    <xf numFmtId="0" fontId="8" fillId="0" borderId="1" xfId="1" applyFont="1" applyBorder="1" applyAlignment="1">
      <alignment horizontal="left" vertical="center" wrapText="1"/>
    </xf>
    <xf numFmtId="0" fontId="7" fillId="0" borderId="1" xfId="1" applyFont="1" applyFill="1" applyBorder="1" applyAlignment="1">
      <alignment horizontal="center" vertical="center"/>
    </xf>
    <xf numFmtId="0" fontId="8" fillId="0" borderId="45" xfId="1" applyFont="1" applyFill="1" applyBorder="1" applyAlignment="1">
      <alignment horizontal="center" vertical="center"/>
    </xf>
    <xf numFmtId="0" fontId="7" fillId="0" borderId="17" xfId="1" applyFont="1" applyFill="1" applyBorder="1" applyAlignment="1">
      <alignment horizontal="center" vertical="center"/>
    </xf>
    <xf numFmtId="0" fontId="8" fillId="0" borderId="22" xfId="1" applyFont="1" applyFill="1" applyBorder="1" applyAlignment="1">
      <alignment horizontal="center" vertical="center"/>
    </xf>
    <xf numFmtId="0" fontId="8" fillId="0" borderId="28" xfId="1" applyFont="1" applyFill="1" applyBorder="1" applyAlignment="1">
      <alignment horizontal="center" vertical="center"/>
    </xf>
    <xf numFmtId="0" fontId="8" fillId="0" borderId="17" xfId="1" applyFont="1" applyFill="1" applyBorder="1" applyAlignment="1">
      <alignment horizontal="center" vertical="center"/>
    </xf>
    <xf numFmtId="0" fontId="8" fillId="0" borderId="1" xfId="1" applyFont="1" applyFill="1" applyBorder="1" applyAlignment="1">
      <alignment horizontal="center" vertical="center"/>
    </xf>
    <xf numFmtId="0" fontId="8" fillId="0" borderId="40" xfId="1" applyFont="1" applyFill="1" applyBorder="1" applyAlignment="1">
      <alignment horizontal="center" vertical="center"/>
    </xf>
    <xf numFmtId="0" fontId="7" fillId="0" borderId="19" xfId="1" applyFont="1" applyBorder="1" applyAlignment="1">
      <alignment vertical="center"/>
    </xf>
    <xf numFmtId="0" fontId="15" fillId="0" borderId="1" xfId="6" applyFont="1" applyFill="1" applyBorder="1" applyAlignment="1">
      <alignment horizontal="center" vertical="center" wrapText="1"/>
    </xf>
    <xf numFmtId="0" fontId="16" fillId="0" borderId="1" xfId="6" applyFont="1" applyFill="1" applyBorder="1" applyAlignment="1">
      <alignment horizontal="center" vertical="center" wrapText="1"/>
    </xf>
    <xf numFmtId="0" fontId="15" fillId="0" borderId="42" xfId="6" applyFont="1" applyFill="1" applyBorder="1" applyAlignment="1">
      <alignment horizontal="center" vertical="center" wrapText="1"/>
    </xf>
    <xf numFmtId="0" fontId="19" fillId="0" borderId="0" xfId="6" applyFont="1" applyFill="1" applyBorder="1"/>
    <xf numFmtId="0" fontId="14" fillId="0" borderId="56" xfId="6" applyFont="1" applyFill="1" applyBorder="1" applyAlignment="1">
      <alignment horizontal="center" vertical="center" wrapText="1"/>
    </xf>
    <xf numFmtId="0" fontId="25" fillId="0" borderId="0" xfId="6" applyFont="1" applyFill="1" applyBorder="1" applyAlignment="1">
      <alignment horizontal="center" vertical="top" wrapText="1"/>
    </xf>
    <xf numFmtId="0" fontId="25" fillId="0" borderId="67" xfId="6" applyFont="1" applyFill="1" applyBorder="1" applyAlignment="1"/>
    <xf numFmtId="0" fontId="6" fillId="0" borderId="17" xfId="6" applyFont="1" applyFill="1" applyBorder="1" applyAlignment="1">
      <alignment horizontal="center" wrapText="1"/>
    </xf>
    <xf numFmtId="0" fontId="6" fillId="0" borderId="1" xfId="6" applyFont="1" applyFill="1" applyBorder="1" applyAlignment="1">
      <alignment horizontal="center" wrapText="1"/>
    </xf>
    <xf numFmtId="0" fontId="6" fillId="0" borderId="41" xfId="6" applyFont="1" applyFill="1" applyBorder="1" applyAlignment="1">
      <alignment horizontal="center" wrapText="1"/>
    </xf>
    <xf numFmtId="0" fontId="7" fillId="0" borderId="37" xfId="1" applyFont="1" applyFill="1" applyBorder="1" applyAlignment="1">
      <alignment horizontal="center" vertical="center"/>
    </xf>
    <xf numFmtId="0" fontId="7" fillId="0" borderId="28" xfId="1" applyFont="1" applyFill="1" applyBorder="1" applyAlignment="1">
      <alignment horizontal="center" vertical="center" wrapText="1"/>
    </xf>
    <xf numFmtId="2" fontId="8" fillId="0" borderId="1" xfId="1" applyNumberFormat="1" applyFont="1" applyFill="1" applyBorder="1" applyAlignment="1">
      <alignment horizontal="center" vertical="center"/>
    </xf>
    <xf numFmtId="2" fontId="7" fillId="0" borderId="73" xfId="3" quotePrefix="1" applyNumberFormat="1" applyFont="1" applyFill="1" applyBorder="1" applyAlignment="1">
      <alignment horizontal="center" vertical="center"/>
    </xf>
    <xf numFmtId="2" fontId="8" fillId="0" borderId="1" xfId="1" applyNumberFormat="1" applyFont="1" applyFill="1" applyBorder="1" applyAlignment="1">
      <alignment horizontal="center"/>
    </xf>
    <xf numFmtId="2" fontId="8" fillId="2" borderId="1" xfId="1" applyNumberFormat="1" applyFont="1" applyFill="1" applyBorder="1" applyAlignment="1">
      <alignment horizontal="center"/>
    </xf>
    <xf numFmtId="0" fontId="8" fillId="0" borderId="41" xfId="1" applyFont="1" applyBorder="1" applyAlignment="1">
      <alignment horizontal="center" vertical="center"/>
    </xf>
    <xf numFmtId="0" fontId="8" fillId="0" borderId="42" xfId="1" applyFont="1" applyBorder="1" applyAlignment="1">
      <alignment horizontal="center" vertical="center"/>
    </xf>
    <xf numFmtId="0" fontId="8" fillId="0" borderId="42" xfId="1" applyFont="1" applyBorder="1" applyAlignment="1">
      <alignment horizontal="left" vertical="center"/>
    </xf>
    <xf numFmtId="0" fontId="8" fillId="0" borderId="43" xfId="1" applyFont="1" applyBorder="1" applyAlignment="1">
      <alignment horizontal="left" vertical="center"/>
    </xf>
    <xf numFmtId="0" fontId="8" fillId="0" borderId="0" xfId="1" applyFont="1" applyFill="1" applyBorder="1" applyAlignment="1">
      <alignment horizontal="center" vertical="center"/>
    </xf>
    <xf numFmtId="0" fontId="7" fillId="0" borderId="21" xfId="1" applyFont="1" applyBorder="1" applyAlignment="1">
      <alignment horizontal="left" vertical="center"/>
    </xf>
    <xf numFmtId="0" fontId="8" fillId="0" borderId="4" xfId="1" applyFont="1" applyFill="1" applyBorder="1" applyAlignment="1">
      <alignment horizontal="left" vertical="center"/>
    </xf>
    <xf numFmtId="0" fontId="8" fillId="0" borderId="42" xfId="1" applyFont="1" applyFill="1" applyBorder="1" applyAlignment="1">
      <alignment horizontal="left" vertical="center"/>
    </xf>
    <xf numFmtId="0" fontId="8" fillId="0" borderId="38" xfId="1" applyFont="1" applyBorder="1" applyAlignment="1">
      <alignment horizontal="center" vertical="center"/>
    </xf>
    <xf numFmtId="0" fontId="8" fillId="0" borderId="39" xfId="1" applyFont="1" applyBorder="1" applyAlignment="1">
      <alignment horizontal="center" vertical="center"/>
    </xf>
    <xf numFmtId="0" fontId="8" fillId="0" borderId="39" xfId="1" applyFont="1" applyBorder="1" applyAlignment="1">
      <alignment horizontal="left" vertical="center" wrapText="1"/>
    </xf>
    <xf numFmtId="0" fontId="8" fillId="0" borderId="27" xfId="1" applyFont="1" applyBorder="1" applyAlignment="1">
      <alignment horizontal="left" vertical="center" wrapText="1"/>
    </xf>
    <xf numFmtId="0" fontId="8" fillId="0" borderId="1" xfId="1" applyFont="1" applyBorder="1" applyAlignment="1">
      <alignment horizontal="left" vertical="center"/>
    </xf>
    <xf numFmtId="0" fontId="8" fillId="0" borderId="1" xfId="1" applyFont="1" applyFill="1" applyBorder="1" applyAlignment="1">
      <alignment horizontal="left" vertical="center"/>
    </xf>
    <xf numFmtId="0" fontId="8" fillId="0" borderId="2" xfId="1" applyFont="1" applyBorder="1" applyAlignment="1">
      <alignment horizontal="left" vertical="center"/>
    </xf>
    <xf numFmtId="0" fontId="7" fillId="0" borderId="1" xfId="1" applyFont="1" applyBorder="1" applyAlignment="1">
      <alignment horizontal="left" vertical="center"/>
    </xf>
    <xf numFmtId="0" fontId="7" fillId="0" borderId="2" xfId="1" applyFont="1" applyBorder="1" applyAlignment="1">
      <alignment horizontal="left" vertical="center"/>
    </xf>
    <xf numFmtId="0" fontId="7" fillId="0" borderId="74" xfId="1" applyFont="1" applyFill="1" applyBorder="1" applyAlignment="1">
      <alignment horizontal="center" vertical="center" wrapText="1"/>
    </xf>
    <xf numFmtId="0" fontId="7" fillId="0" borderId="60" xfId="1" applyFont="1" applyFill="1" applyBorder="1" applyAlignment="1">
      <alignment horizontal="center" vertical="center" wrapText="1"/>
    </xf>
    <xf numFmtId="0" fontId="7" fillId="0" borderId="39" xfId="1" applyFont="1" applyFill="1" applyBorder="1" applyAlignment="1">
      <alignment horizontal="center" vertical="center"/>
    </xf>
    <xf numFmtId="0" fontId="7" fillId="0" borderId="47" xfId="1" applyFont="1" applyFill="1" applyBorder="1" applyAlignment="1">
      <alignment horizontal="center" vertical="center"/>
    </xf>
    <xf numFmtId="0" fontId="7" fillId="0" borderId="48" xfId="1" applyFont="1" applyFill="1" applyBorder="1" applyAlignment="1">
      <alignment horizontal="center" vertical="center"/>
    </xf>
    <xf numFmtId="0" fontId="7" fillId="0" borderId="59" xfId="1" applyFont="1" applyFill="1" applyBorder="1" applyAlignment="1">
      <alignment horizontal="center" vertical="center"/>
    </xf>
    <xf numFmtId="0" fontId="7" fillId="0" borderId="55" xfId="1" applyFont="1" applyFill="1" applyBorder="1" applyAlignment="1">
      <alignment horizontal="center" vertical="center"/>
    </xf>
    <xf numFmtId="0" fontId="7" fillId="0" borderId="26" xfId="1" applyFont="1" applyFill="1" applyBorder="1" applyAlignment="1">
      <alignment horizontal="center" vertical="center" wrapText="1"/>
    </xf>
    <xf numFmtId="0" fontId="7" fillId="0" borderId="27" xfId="1" applyFont="1" applyFill="1" applyBorder="1" applyAlignment="1">
      <alignment horizontal="center" vertical="center" wrapText="1"/>
    </xf>
    <xf numFmtId="0" fontId="7" fillId="0" borderId="24" xfId="1" applyFont="1" applyFill="1" applyBorder="1" applyAlignment="1">
      <alignment horizontal="center" vertical="center" wrapText="1"/>
    </xf>
    <xf numFmtId="0" fontId="7" fillId="0" borderId="34" xfId="1" applyFont="1" applyFill="1" applyBorder="1" applyAlignment="1">
      <alignment horizontal="center" vertical="center" wrapText="1"/>
    </xf>
    <xf numFmtId="0" fontId="7" fillId="0" borderId="4" xfId="1" applyFont="1" applyBorder="1" applyAlignment="1">
      <alignment horizontal="left" vertical="center"/>
    </xf>
    <xf numFmtId="0" fontId="7" fillId="0" borderId="38" xfId="1" applyFont="1" applyFill="1" applyBorder="1" applyAlignment="1">
      <alignment horizontal="center" vertical="center"/>
    </xf>
    <xf numFmtId="0" fontId="7" fillId="0" borderId="27" xfId="1" applyFont="1" applyFill="1" applyBorder="1" applyAlignment="1">
      <alignment horizontal="center" vertical="center"/>
    </xf>
    <xf numFmtId="0" fontId="7" fillId="0" borderId="22" xfId="1" applyFont="1" applyFill="1" applyBorder="1" applyAlignment="1">
      <alignment horizontal="center" vertical="center"/>
    </xf>
    <xf numFmtId="0" fontId="7" fillId="0" borderId="2" xfId="1" applyFont="1" applyFill="1" applyBorder="1" applyAlignment="1">
      <alignment horizontal="center" vertical="center"/>
    </xf>
    <xf numFmtId="0" fontId="7" fillId="0" borderId="28" xfId="1" applyFont="1" applyFill="1" applyBorder="1" applyAlignment="1">
      <alignment horizontal="center" vertical="center"/>
    </xf>
    <xf numFmtId="0" fontId="7" fillId="0" borderId="4" xfId="1" applyFont="1" applyFill="1" applyBorder="1" applyAlignment="1">
      <alignment horizontal="left" vertical="center"/>
    </xf>
    <xf numFmtId="0" fontId="7" fillId="0" borderId="15" xfId="1" applyFont="1" applyFill="1" applyBorder="1" applyAlignment="1">
      <alignment horizontal="left" vertical="center"/>
    </xf>
    <xf numFmtId="0" fontId="8" fillId="0" borderId="16" xfId="1" applyFont="1" applyFill="1" applyBorder="1" applyAlignment="1">
      <alignment horizontal="center" vertical="center"/>
    </xf>
    <xf numFmtId="0" fontId="8" fillId="0" borderId="44" xfId="1" applyFont="1" applyFill="1" applyBorder="1" applyAlignment="1">
      <alignment horizontal="center" vertical="center"/>
    </xf>
    <xf numFmtId="0" fontId="8" fillId="0" borderId="23" xfId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horizontal="left" vertical="center"/>
    </xf>
    <xf numFmtId="0" fontId="7" fillId="0" borderId="9" xfId="1" applyFont="1" applyFill="1" applyBorder="1" applyAlignment="1">
      <alignment horizontal="left" vertical="center"/>
    </xf>
    <xf numFmtId="2" fontId="8" fillId="0" borderId="17" xfId="1" applyNumberFormat="1" applyFont="1" applyFill="1" applyBorder="1" applyAlignment="1">
      <alignment horizontal="center" vertical="center"/>
    </xf>
    <xf numFmtId="2" fontId="8" fillId="0" borderId="40" xfId="1" applyNumberFormat="1" applyFont="1" applyFill="1" applyBorder="1" applyAlignment="1">
      <alignment horizontal="center" vertical="center"/>
    </xf>
    <xf numFmtId="2" fontId="8" fillId="0" borderId="14" xfId="1" applyNumberFormat="1" applyFont="1" applyFill="1" applyBorder="1" applyAlignment="1">
      <alignment horizontal="center" vertical="center"/>
    </xf>
    <xf numFmtId="0" fontId="7" fillId="0" borderId="38" xfId="1" applyFont="1" applyFill="1" applyBorder="1" applyAlignment="1">
      <alignment horizontal="center" vertical="center" wrapText="1"/>
    </xf>
    <xf numFmtId="0" fontId="7" fillId="0" borderId="41" xfId="1" applyFont="1" applyFill="1" applyBorder="1" applyAlignment="1">
      <alignment horizontal="center" vertical="center" wrapText="1"/>
    </xf>
    <xf numFmtId="0" fontId="7" fillId="0" borderId="42" xfId="1" applyFont="1" applyFill="1" applyBorder="1" applyAlignment="1">
      <alignment horizontal="center" vertical="center"/>
    </xf>
    <xf numFmtId="0" fontId="7" fillId="0" borderId="16" xfId="1" applyFont="1" applyFill="1" applyBorder="1" applyAlignment="1">
      <alignment horizontal="left" vertical="center"/>
    </xf>
    <xf numFmtId="0" fontId="7" fillId="0" borderId="44" xfId="1" applyFont="1" applyFill="1" applyBorder="1" applyAlignment="1">
      <alignment horizontal="left" vertical="center"/>
    </xf>
    <xf numFmtId="0" fontId="8" fillId="0" borderId="66" xfId="1" applyFont="1" applyFill="1" applyBorder="1" applyAlignment="1">
      <alignment horizontal="left" vertical="center" wrapText="1"/>
    </xf>
    <xf numFmtId="0" fontId="8" fillId="0" borderId="1" xfId="1" applyFont="1" applyFill="1" applyBorder="1" applyAlignment="1">
      <alignment horizontal="center" vertical="center"/>
    </xf>
    <xf numFmtId="0" fontId="7" fillId="0" borderId="58" xfId="1" applyFont="1" applyFill="1" applyBorder="1" applyAlignment="1">
      <alignment horizontal="center" vertical="center" wrapText="1"/>
    </xf>
    <xf numFmtId="0" fontId="7" fillId="0" borderId="41" xfId="1" applyFont="1" applyFill="1" applyBorder="1" applyAlignment="1">
      <alignment horizontal="center" vertical="center"/>
    </xf>
    <xf numFmtId="0" fontId="7" fillId="0" borderId="43" xfId="1" applyFont="1" applyFill="1" applyBorder="1" applyAlignment="1">
      <alignment horizontal="center" vertical="center"/>
    </xf>
    <xf numFmtId="0" fontId="8" fillId="0" borderId="28" xfId="6" applyFont="1" applyFill="1" applyBorder="1" applyAlignment="1">
      <alignment horizontal="center" vertical="center" wrapText="1"/>
    </xf>
    <xf numFmtId="0" fontId="8" fillId="0" borderId="46" xfId="6" applyFont="1" applyFill="1" applyBorder="1" applyAlignment="1">
      <alignment horizontal="center" vertical="center" wrapText="1"/>
    </xf>
    <xf numFmtId="0" fontId="8" fillId="0" borderId="61" xfId="6" applyFont="1" applyFill="1" applyBorder="1" applyAlignment="1">
      <alignment horizontal="center" vertical="center" wrapText="1"/>
    </xf>
    <xf numFmtId="0" fontId="11" fillId="0" borderId="38" xfId="6" applyFont="1" applyFill="1" applyBorder="1" applyAlignment="1">
      <alignment horizontal="center" wrapText="1"/>
    </xf>
    <xf numFmtId="0" fontId="11" fillId="0" borderId="39" xfId="6" applyFont="1" applyFill="1" applyBorder="1" applyAlignment="1">
      <alignment horizontal="center" wrapText="1"/>
    </xf>
    <xf numFmtId="0" fontId="5" fillId="0" borderId="39" xfId="6" applyFont="1" applyFill="1" applyBorder="1" applyAlignment="1">
      <alignment horizontal="center" wrapText="1"/>
    </xf>
    <xf numFmtId="0" fontId="7" fillId="0" borderId="1" xfId="6" applyFont="1" applyFill="1" applyBorder="1" applyAlignment="1">
      <alignment horizontal="center" vertical="center" wrapText="1"/>
    </xf>
    <xf numFmtId="0" fontId="7" fillId="0" borderId="40" xfId="6" applyFont="1" applyFill="1" applyBorder="1" applyAlignment="1">
      <alignment horizontal="center" vertical="center" wrapText="1"/>
    </xf>
    <xf numFmtId="0" fontId="7" fillId="0" borderId="21" xfId="1" applyFont="1" applyFill="1" applyBorder="1" applyAlignment="1">
      <alignment horizontal="left" vertical="center"/>
    </xf>
    <xf numFmtId="0" fontId="8" fillId="0" borderId="2" xfId="1" applyFont="1" applyFill="1" applyBorder="1" applyAlignment="1">
      <alignment horizontal="left" vertical="center"/>
    </xf>
    <xf numFmtId="0" fontId="7" fillId="0" borderId="42" xfId="1" applyFont="1" applyFill="1" applyBorder="1" applyAlignment="1">
      <alignment horizontal="left" vertical="center"/>
    </xf>
    <xf numFmtId="0" fontId="8" fillId="0" borderId="45" xfId="1" applyFont="1" applyFill="1" applyBorder="1" applyAlignment="1">
      <alignment horizontal="center" vertical="center"/>
    </xf>
    <xf numFmtId="0" fontId="8" fillId="0" borderId="3" xfId="1" applyFont="1" applyFill="1" applyBorder="1" applyAlignment="1">
      <alignment horizontal="center" vertical="center"/>
    </xf>
    <xf numFmtId="0" fontId="8" fillId="0" borderId="46" xfId="1" applyFont="1" applyFill="1" applyBorder="1" applyAlignment="1">
      <alignment horizontal="center" vertical="center"/>
    </xf>
    <xf numFmtId="0" fontId="7" fillId="0" borderId="39" xfId="1" applyFont="1" applyFill="1" applyBorder="1" applyAlignment="1">
      <alignment horizontal="left" vertical="center"/>
    </xf>
    <xf numFmtId="0" fontId="7" fillId="0" borderId="47" xfId="1" applyFont="1" applyFill="1" applyBorder="1" applyAlignment="1">
      <alignment horizontal="left" vertical="center"/>
    </xf>
    <xf numFmtId="0" fontId="7" fillId="0" borderId="5" xfId="1" applyFont="1" applyFill="1" applyBorder="1" applyAlignment="1">
      <alignment horizontal="center" vertical="center" wrapText="1"/>
    </xf>
    <xf numFmtId="0" fontId="7" fillId="0" borderId="6" xfId="1" applyFont="1" applyFill="1" applyBorder="1" applyAlignment="1">
      <alignment horizontal="center" vertical="center" wrapText="1"/>
    </xf>
    <xf numFmtId="0" fontId="8" fillId="0" borderId="12" xfId="1" applyFont="1" applyFill="1" applyBorder="1" applyAlignment="1">
      <alignment horizontal="center" vertical="center"/>
    </xf>
    <xf numFmtId="0" fontId="8" fillId="0" borderId="10" xfId="1" applyFont="1" applyFill="1" applyBorder="1" applyAlignment="1">
      <alignment horizontal="center" vertical="center"/>
    </xf>
    <xf numFmtId="0" fontId="8" fillId="0" borderId="11" xfId="1" applyFont="1" applyFill="1" applyBorder="1" applyAlignment="1">
      <alignment horizontal="center" vertical="center"/>
    </xf>
    <xf numFmtId="0" fontId="8" fillId="0" borderId="17" xfId="1" applyFont="1" applyFill="1" applyBorder="1" applyAlignment="1">
      <alignment horizontal="center" vertical="center"/>
    </xf>
    <xf numFmtId="0" fontId="8" fillId="0" borderId="40" xfId="1" applyFont="1" applyFill="1" applyBorder="1" applyAlignment="1">
      <alignment horizontal="center" vertical="center"/>
    </xf>
    <xf numFmtId="0" fontId="7" fillId="0" borderId="17" xfId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horizontal="center" vertical="center"/>
    </xf>
    <xf numFmtId="0" fontId="7" fillId="0" borderId="40" xfId="1" applyFont="1" applyFill="1" applyBorder="1" applyAlignment="1">
      <alignment horizontal="center" vertical="center"/>
    </xf>
    <xf numFmtId="0" fontId="8" fillId="0" borderId="4" xfId="1" applyFont="1" applyFill="1" applyBorder="1" applyAlignment="1">
      <alignment horizontal="center" vertical="center"/>
    </xf>
    <xf numFmtId="0" fontId="8" fillId="0" borderId="44" xfId="1" applyFont="1" applyFill="1" applyBorder="1" applyAlignment="1">
      <alignment horizontal="left" vertical="center"/>
    </xf>
    <xf numFmtId="0" fontId="8" fillId="0" borderId="22" xfId="1" applyFont="1" applyFill="1" applyBorder="1" applyAlignment="1">
      <alignment horizontal="center" vertical="center"/>
    </xf>
    <xf numFmtId="0" fontId="8" fillId="0" borderId="2" xfId="1" applyFont="1" applyFill="1" applyBorder="1" applyAlignment="1">
      <alignment horizontal="center" vertical="center"/>
    </xf>
    <xf numFmtId="0" fontId="8" fillId="0" borderId="28" xfId="1" applyFont="1" applyFill="1" applyBorder="1" applyAlignment="1">
      <alignment horizontal="center" vertical="center"/>
    </xf>
    <xf numFmtId="0" fontId="8" fillId="0" borderId="65" xfId="0" applyFont="1" applyFill="1" applyBorder="1" applyAlignment="1">
      <alignment horizontal="left" vertical="center"/>
    </xf>
    <xf numFmtId="0" fontId="8" fillId="0" borderId="63" xfId="0" applyFont="1" applyFill="1" applyBorder="1" applyAlignment="1">
      <alignment horizontal="left" vertical="center"/>
    </xf>
    <xf numFmtId="0" fontId="8" fillId="0" borderId="64" xfId="0" applyFont="1" applyFill="1" applyBorder="1" applyAlignment="1">
      <alignment horizontal="left" vertical="center"/>
    </xf>
    <xf numFmtId="0" fontId="8" fillId="0" borderId="65" xfId="1" applyFont="1" applyFill="1" applyBorder="1" applyAlignment="1">
      <alignment horizontal="left" vertical="center"/>
    </xf>
    <xf numFmtId="0" fontId="8" fillId="0" borderId="63" xfId="1" applyFont="1" applyFill="1" applyBorder="1" applyAlignment="1">
      <alignment horizontal="left" vertical="center"/>
    </xf>
    <xf numFmtId="0" fontId="8" fillId="0" borderId="64" xfId="1" applyFont="1" applyFill="1" applyBorder="1" applyAlignment="1">
      <alignment horizontal="left" vertical="center"/>
    </xf>
    <xf numFmtId="0" fontId="8" fillId="0" borderId="48" xfId="1" applyFont="1" applyBorder="1" applyAlignment="1">
      <alignment horizontal="left" vertical="center"/>
    </xf>
    <xf numFmtId="0" fontId="8" fillId="0" borderId="59" xfId="1" applyFont="1" applyBorder="1" applyAlignment="1">
      <alignment horizontal="left" vertical="center"/>
    </xf>
    <xf numFmtId="0" fontId="8" fillId="0" borderId="55" xfId="1" applyFont="1" applyBorder="1" applyAlignment="1">
      <alignment horizontal="left" vertical="center"/>
    </xf>
    <xf numFmtId="0" fontId="7" fillId="0" borderId="9" xfId="1" applyFont="1" applyBorder="1" applyAlignment="1">
      <alignment horizontal="left" vertical="center"/>
    </xf>
    <xf numFmtId="0" fontId="8" fillId="0" borderId="3" xfId="1" applyFont="1" applyBorder="1" applyAlignment="1">
      <alignment horizontal="center" vertical="center"/>
    </xf>
    <xf numFmtId="0" fontId="8" fillId="0" borderId="31" xfId="1" applyFont="1" applyBorder="1" applyAlignment="1">
      <alignment horizontal="center" vertical="center"/>
    </xf>
    <xf numFmtId="0" fontId="7" fillId="0" borderId="21" xfId="1" applyFont="1" applyBorder="1" applyAlignment="1">
      <alignment vertical="center"/>
    </xf>
    <xf numFmtId="0" fontId="7" fillId="0" borderId="19" xfId="1" applyFont="1" applyBorder="1" applyAlignment="1">
      <alignment vertical="center"/>
    </xf>
    <xf numFmtId="0" fontId="7" fillId="0" borderId="62" xfId="1" applyFont="1" applyBorder="1" applyAlignment="1">
      <alignment horizontal="center" vertical="center"/>
    </xf>
    <xf numFmtId="0" fontId="7" fillId="0" borderId="63" xfId="1" applyFont="1" applyBorder="1" applyAlignment="1">
      <alignment horizontal="center" vertical="center"/>
    </xf>
    <xf numFmtId="0" fontId="7" fillId="0" borderId="64" xfId="1" applyFont="1" applyBorder="1" applyAlignment="1">
      <alignment horizontal="center" vertical="center"/>
    </xf>
    <xf numFmtId="0" fontId="8" fillId="0" borderId="38" xfId="1" applyFont="1" applyBorder="1" applyAlignment="1">
      <alignment horizontal="center" vertical="top"/>
    </xf>
    <xf numFmtId="0" fontId="8" fillId="0" borderId="39" xfId="1" applyFont="1" applyBorder="1" applyAlignment="1">
      <alignment horizontal="center" vertical="top"/>
    </xf>
    <xf numFmtId="0" fontId="7" fillId="0" borderId="24" xfId="1" applyFont="1" applyBorder="1" applyAlignment="1">
      <alignment horizontal="center" vertical="center"/>
    </xf>
    <xf numFmtId="0" fontId="7" fillId="0" borderId="25" xfId="1" applyFont="1" applyBorder="1" applyAlignment="1">
      <alignment horizontal="center" vertical="center"/>
    </xf>
    <xf numFmtId="0" fontId="7" fillId="0" borderId="26" xfId="1" applyFont="1" applyBorder="1" applyAlignment="1">
      <alignment horizontal="center" vertical="center"/>
    </xf>
    <xf numFmtId="0" fontId="7" fillId="0" borderId="58" xfId="1" applyFont="1" applyBorder="1" applyAlignment="1">
      <alignment horizontal="center" vertical="center"/>
    </xf>
    <xf numFmtId="0" fontId="7" fillId="0" borderId="59" xfId="1" applyFont="1" applyBorder="1" applyAlignment="1">
      <alignment horizontal="center" vertical="center"/>
    </xf>
    <xf numFmtId="0" fontId="7" fillId="0" borderId="49" xfId="1" applyFont="1" applyBorder="1" applyAlignment="1">
      <alignment horizontal="center" vertical="center"/>
    </xf>
    <xf numFmtId="0" fontId="7" fillId="0" borderId="38" xfId="1" applyFont="1" applyBorder="1" applyAlignment="1">
      <alignment horizontal="center" vertical="center" wrapText="1"/>
    </xf>
    <xf numFmtId="0" fontId="7" fillId="0" borderId="41" xfId="1" applyFont="1" applyBorder="1" applyAlignment="1">
      <alignment horizontal="center" vertical="center" wrapText="1"/>
    </xf>
    <xf numFmtId="0" fontId="7" fillId="0" borderId="39" xfId="1" applyFont="1" applyBorder="1" applyAlignment="1">
      <alignment horizontal="center" vertical="center"/>
    </xf>
    <xf numFmtId="0" fontId="7" fillId="0" borderId="47" xfId="1" applyFont="1" applyBorder="1" applyAlignment="1">
      <alignment horizontal="center" vertical="center"/>
    </xf>
    <xf numFmtId="0" fontId="7" fillId="0" borderId="42" xfId="1" applyFont="1" applyBorder="1" applyAlignment="1">
      <alignment horizontal="center" vertical="center"/>
    </xf>
    <xf numFmtId="0" fontId="7" fillId="0" borderId="48" xfId="1" applyFont="1" applyBorder="1" applyAlignment="1">
      <alignment horizontal="center" vertical="center"/>
    </xf>
    <xf numFmtId="0" fontId="7" fillId="0" borderId="15" xfId="1" applyFont="1" applyBorder="1" applyAlignment="1">
      <alignment horizontal="left" vertical="center"/>
    </xf>
    <xf numFmtId="0" fontId="17" fillId="0" borderId="0" xfId="6" applyFont="1" applyBorder="1" applyAlignment="1">
      <alignment horizontal="left" wrapText="1"/>
    </xf>
    <xf numFmtId="0" fontId="15" fillId="0" borderId="1" xfId="6" applyFont="1" applyFill="1" applyBorder="1" applyAlignment="1">
      <alignment horizontal="center" vertical="center" wrapText="1"/>
    </xf>
    <xf numFmtId="0" fontId="15" fillId="0" borderId="42" xfId="6" applyFont="1" applyFill="1" applyBorder="1" applyAlignment="1">
      <alignment horizontal="center" vertical="center" wrapText="1"/>
    </xf>
    <xf numFmtId="0" fontId="6" fillId="0" borderId="28" xfId="6" applyFont="1" applyFill="1" applyBorder="1" applyAlignment="1">
      <alignment horizontal="center" vertical="center" wrapText="1"/>
    </xf>
    <xf numFmtId="0" fontId="6" fillId="0" borderId="46" xfId="6" applyFont="1" applyFill="1" applyBorder="1" applyAlignment="1">
      <alignment horizontal="center" vertical="center" wrapText="1"/>
    </xf>
    <xf numFmtId="0" fontId="6" fillId="0" borderId="61" xfId="6" applyFont="1" applyFill="1" applyBorder="1" applyAlignment="1">
      <alignment horizontal="center" vertical="center" wrapText="1"/>
    </xf>
    <xf numFmtId="0" fontId="16" fillId="0" borderId="0" xfId="6" applyFont="1" applyBorder="1" applyAlignment="1">
      <alignment horizontal="left" wrapText="1"/>
    </xf>
    <xf numFmtId="0" fontId="6" fillId="0" borderId="44" xfId="6" applyFont="1" applyFill="1" applyBorder="1" applyAlignment="1">
      <alignment horizontal="center" vertical="center" wrapText="1"/>
    </xf>
    <xf numFmtId="0" fontId="15" fillId="0" borderId="17" xfId="6" applyFont="1" applyFill="1" applyBorder="1" applyAlignment="1">
      <alignment horizontal="center" vertical="center" wrapText="1"/>
    </xf>
    <xf numFmtId="0" fontId="16" fillId="0" borderId="1" xfId="6" applyFont="1" applyFill="1" applyBorder="1" applyAlignment="1">
      <alignment horizontal="center" vertical="center" wrapText="1"/>
    </xf>
    <xf numFmtId="0" fontId="15" fillId="0" borderId="40" xfId="6" applyFont="1" applyFill="1" applyBorder="1" applyAlignment="1">
      <alignment horizontal="center" vertical="center" wrapText="1"/>
    </xf>
    <xf numFmtId="0" fontId="14" fillId="0" borderId="24" xfId="6" applyFont="1" applyFill="1" applyBorder="1" applyAlignment="1">
      <alignment horizontal="center" vertical="center" wrapText="1"/>
    </xf>
    <xf numFmtId="0" fontId="14" fillId="0" borderId="25" xfId="6" applyFont="1" applyFill="1" applyBorder="1" applyAlignment="1">
      <alignment horizontal="center" vertical="center" wrapText="1"/>
    </xf>
    <xf numFmtId="0" fontId="14" fillId="0" borderId="34" xfId="6" applyFont="1" applyFill="1" applyBorder="1" applyAlignment="1">
      <alignment horizontal="center" vertical="center" wrapText="1"/>
    </xf>
    <xf numFmtId="0" fontId="14" fillId="0" borderId="35" xfId="6" applyFont="1" applyFill="1" applyBorder="1" applyAlignment="1">
      <alignment horizontal="center" vertical="center" wrapText="1"/>
    </xf>
    <xf numFmtId="0" fontId="14" fillId="0" borderId="10" xfId="6" applyFont="1" applyFill="1" applyBorder="1" applyAlignment="1">
      <alignment horizontal="center" vertical="center" wrapText="1"/>
    </xf>
    <xf numFmtId="0" fontId="14" fillId="0" borderId="62" xfId="6" applyFont="1" applyFill="1" applyBorder="1" applyAlignment="1">
      <alignment horizontal="center" vertical="center"/>
    </xf>
    <xf numFmtId="0" fontId="14" fillId="0" borderId="63" xfId="6" applyFont="1" applyFill="1" applyBorder="1" applyAlignment="1">
      <alignment horizontal="center" vertical="center"/>
    </xf>
    <xf numFmtId="0" fontId="14" fillId="0" borderId="64" xfId="6" applyFont="1" applyFill="1" applyBorder="1" applyAlignment="1">
      <alignment horizontal="center" vertical="center"/>
    </xf>
    <xf numFmtId="0" fontId="14" fillId="0" borderId="67" xfId="6" applyFont="1" applyFill="1" applyBorder="1" applyAlignment="1">
      <alignment horizontal="center" vertical="center" wrapText="1"/>
    </xf>
    <xf numFmtId="0" fontId="14" fillId="0" borderId="0" xfId="6" applyFont="1" applyFill="1" applyBorder="1" applyAlignment="1">
      <alignment horizontal="center" vertical="center" wrapText="1"/>
    </xf>
  </cellXfs>
  <cellStyles count="10">
    <cellStyle name="Comma" xfId="9" builtinId="3"/>
    <cellStyle name="Comma 2" xfId="8"/>
    <cellStyle name="Comma 33" xfId="5"/>
    <cellStyle name="Normal" xfId="0" builtinId="0"/>
    <cellStyle name="Normal 10" xfId="4"/>
    <cellStyle name="Normal 2" xfId="1"/>
    <cellStyle name="Normal 2 2" xfId="2"/>
    <cellStyle name="Normal 2 2 2" xfId="7"/>
    <cellStyle name="Normal 3" xfId="6"/>
    <cellStyle name="Percent" xfId="3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Kaushik%20sir\Reports\RIMs\RIMS%202022-23\Q-1\IN\Rims%20Q.%201%20FY%2022-23%20-%20Cop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Page"/>
      <sheetName val="Index"/>
      <sheetName val="Glance"/>
      <sheetName val="Sales &amp; Revenue Data"/>
      <sheetName val="Financial Data"/>
    </sheetNames>
    <sheetDataSet>
      <sheetData sheetId="0" refreshError="1"/>
      <sheetData sheetId="1" refreshError="1"/>
      <sheetData sheetId="2">
        <row r="1">
          <cell r="I1" t="str">
            <v>QTR - 1</v>
          </cell>
        </row>
      </sheetData>
      <sheetData sheetId="3">
        <row r="1">
          <cell r="I1" t="str">
            <v>QTR - 1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4"/>
  <sheetViews>
    <sheetView workbookViewId="0">
      <selection activeCell="D4" sqref="D4"/>
    </sheetView>
  </sheetViews>
  <sheetFormatPr defaultRowHeight="13.2" x14ac:dyDescent="0.25"/>
  <cols>
    <col min="1" max="1" width="74.6640625" style="94" customWidth="1"/>
    <col min="2" max="256" width="9.109375" style="94"/>
    <col min="257" max="257" width="74.6640625" style="94" customWidth="1"/>
    <col min="258" max="512" width="9.109375" style="94"/>
    <col min="513" max="513" width="74.6640625" style="94" customWidth="1"/>
    <col min="514" max="768" width="9.109375" style="94"/>
    <col min="769" max="769" width="74.6640625" style="94" customWidth="1"/>
    <col min="770" max="1024" width="9.109375" style="94"/>
    <col min="1025" max="1025" width="74.6640625" style="94" customWidth="1"/>
    <col min="1026" max="1280" width="9.109375" style="94"/>
    <col min="1281" max="1281" width="74.6640625" style="94" customWidth="1"/>
    <col min="1282" max="1536" width="9.109375" style="94"/>
    <col min="1537" max="1537" width="74.6640625" style="94" customWidth="1"/>
    <col min="1538" max="1792" width="9.109375" style="94"/>
    <col min="1793" max="1793" width="74.6640625" style="94" customWidth="1"/>
    <col min="1794" max="2048" width="9.109375" style="94"/>
    <col min="2049" max="2049" width="74.6640625" style="94" customWidth="1"/>
    <col min="2050" max="2304" width="9.109375" style="94"/>
    <col min="2305" max="2305" width="74.6640625" style="94" customWidth="1"/>
    <col min="2306" max="2560" width="9.109375" style="94"/>
    <col min="2561" max="2561" width="74.6640625" style="94" customWidth="1"/>
    <col min="2562" max="2816" width="9.109375" style="94"/>
    <col min="2817" max="2817" width="74.6640625" style="94" customWidth="1"/>
    <col min="2818" max="3072" width="9.109375" style="94"/>
    <col min="3073" max="3073" width="74.6640625" style="94" customWidth="1"/>
    <col min="3074" max="3328" width="9.109375" style="94"/>
    <col min="3329" max="3329" width="74.6640625" style="94" customWidth="1"/>
    <col min="3330" max="3584" width="9.109375" style="94"/>
    <col min="3585" max="3585" width="74.6640625" style="94" customWidth="1"/>
    <col min="3586" max="3840" width="9.109375" style="94"/>
    <col min="3841" max="3841" width="74.6640625" style="94" customWidth="1"/>
    <col min="3842" max="4096" width="9.109375" style="94"/>
    <col min="4097" max="4097" width="74.6640625" style="94" customWidth="1"/>
    <col min="4098" max="4352" width="9.109375" style="94"/>
    <col min="4353" max="4353" width="74.6640625" style="94" customWidth="1"/>
    <col min="4354" max="4608" width="9.109375" style="94"/>
    <col min="4609" max="4609" width="74.6640625" style="94" customWidth="1"/>
    <col min="4610" max="4864" width="9.109375" style="94"/>
    <col min="4865" max="4865" width="74.6640625" style="94" customWidth="1"/>
    <col min="4866" max="5120" width="9.109375" style="94"/>
    <col min="5121" max="5121" width="74.6640625" style="94" customWidth="1"/>
    <col min="5122" max="5376" width="9.109375" style="94"/>
    <col min="5377" max="5377" width="74.6640625" style="94" customWidth="1"/>
    <col min="5378" max="5632" width="9.109375" style="94"/>
    <col min="5633" max="5633" width="74.6640625" style="94" customWidth="1"/>
    <col min="5634" max="5888" width="9.109375" style="94"/>
    <col min="5889" max="5889" width="74.6640625" style="94" customWidth="1"/>
    <col min="5890" max="6144" width="9.109375" style="94"/>
    <col min="6145" max="6145" width="74.6640625" style="94" customWidth="1"/>
    <col min="6146" max="6400" width="9.109375" style="94"/>
    <col min="6401" max="6401" width="74.6640625" style="94" customWidth="1"/>
    <col min="6402" max="6656" width="9.109375" style="94"/>
    <col min="6657" max="6657" width="74.6640625" style="94" customWidth="1"/>
    <col min="6658" max="6912" width="9.109375" style="94"/>
    <col min="6913" max="6913" width="74.6640625" style="94" customWidth="1"/>
    <col min="6914" max="7168" width="9.109375" style="94"/>
    <col min="7169" max="7169" width="74.6640625" style="94" customWidth="1"/>
    <col min="7170" max="7424" width="9.109375" style="94"/>
    <col min="7425" max="7425" width="74.6640625" style="94" customWidth="1"/>
    <col min="7426" max="7680" width="9.109375" style="94"/>
    <col min="7681" max="7681" width="74.6640625" style="94" customWidth="1"/>
    <col min="7682" max="7936" width="9.109375" style="94"/>
    <col min="7937" max="7937" width="74.6640625" style="94" customWidth="1"/>
    <col min="7938" max="8192" width="9.109375" style="94"/>
    <col min="8193" max="8193" width="74.6640625" style="94" customWidth="1"/>
    <col min="8194" max="8448" width="9.109375" style="94"/>
    <col min="8449" max="8449" width="74.6640625" style="94" customWidth="1"/>
    <col min="8450" max="8704" width="9.109375" style="94"/>
    <col min="8705" max="8705" width="74.6640625" style="94" customWidth="1"/>
    <col min="8706" max="8960" width="9.109375" style="94"/>
    <col min="8961" max="8961" width="74.6640625" style="94" customWidth="1"/>
    <col min="8962" max="9216" width="9.109375" style="94"/>
    <col min="9217" max="9217" width="74.6640625" style="94" customWidth="1"/>
    <col min="9218" max="9472" width="9.109375" style="94"/>
    <col min="9473" max="9473" width="74.6640625" style="94" customWidth="1"/>
    <col min="9474" max="9728" width="9.109375" style="94"/>
    <col min="9729" max="9729" width="74.6640625" style="94" customWidth="1"/>
    <col min="9730" max="9984" width="9.109375" style="94"/>
    <col min="9985" max="9985" width="74.6640625" style="94" customWidth="1"/>
    <col min="9986" max="10240" width="9.109375" style="94"/>
    <col min="10241" max="10241" width="74.6640625" style="94" customWidth="1"/>
    <col min="10242" max="10496" width="9.109375" style="94"/>
    <col min="10497" max="10497" width="74.6640625" style="94" customWidth="1"/>
    <col min="10498" max="10752" width="9.109375" style="94"/>
    <col min="10753" max="10753" width="74.6640625" style="94" customWidth="1"/>
    <col min="10754" max="11008" width="9.109375" style="94"/>
    <col min="11009" max="11009" width="74.6640625" style="94" customWidth="1"/>
    <col min="11010" max="11264" width="9.109375" style="94"/>
    <col min="11265" max="11265" width="74.6640625" style="94" customWidth="1"/>
    <col min="11266" max="11520" width="9.109375" style="94"/>
    <col min="11521" max="11521" width="74.6640625" style="94" customWidth="1"/>
    <col min="11522" max="11776" width="9.109375" style="94"/>
    <col min="11777" max="11777" width="74.6640625" style="94" customWidth="1"/>
    <col min="11778" max="12032" width="9.109375" style="94"/>
    <col min="12033" max="12033" width="74.6640625" style="94" customWidth="1"/>
    <col min="12034" max="12288" width="9.109375" style="94"/>
    <col min="12289" max="12289" width="74.6640625" style="94" customWidth="1"/>
    <col min="12290" max="12544" width="9.109375" style="94"/>
    <col min="12545" max="12545" width="74.6640625" style="94" customWidth="1"/>
    <col min="12546" max="12800" width="9.109375" style="94"/>
    <col min="12801" max="12801" width="74.6640625" style="94" customWidth="1"/>
    <col min="12802" max="13056" width="9.109375" style="94"/>
    <col min="13057" max="13057" width="74.6640625" style="94" customWidth="1"/>
    <col min="13058" max="13312" width="9.109375" style="94"/>
    <col min="13313" max="13313" width="74.6640625" style="94" customWidth="1"/>
    <col min="13314" max="13568" width="9.109375" style="94"/>
    <col min="13569" max="13569" width="74.6640625" style="94" customWidth="1"/>
    <col min="13570" max="13824" width="9.109375" style="94"/>
    <col min="13825" max="13825" width="74.6640625" style="94" customWidth="1"/>
    <col min="13826" max="14080" width="9.109375" style="94"/>
    <col min="14081" max="14081" width="74.6640625" style="94" customWidth="1"/>
    <col min="14082" max="14336" width="9.109375" style="94"/>
    <col min="14337" max="14337" width="74.6640625" style="94" customWidth="1"/>
    <col min="14338" max="14592" width="9.109375" style="94"/>
    <col min="14593" max="14593" width="74.6640625" style="94" customWidth="1"/>
    <col min="14594" max="14848" width="9.109375" style="94"/>
    <col min="14849" max="14849" width="74.6640625" style="94" customWidth="1"/>
    <col min="14850" max="15104" width="9.109375" style="94"/>
    <col min="15105" max="15105" width="74.6640625" style="94" customWidth="1"/>
    <col min="15106" max="15360" width="9.109375" style="94"/>
    <col min="15361" max="15361" width="74.6640625" style="94" customWidth="1"/>
    <col min="15362" max="15616" width="9.109375" style="94"/>
    <col min="15617" max="15617" width="74.6640625" style="94" customWidth="1"/>
    <col min="15618" max="15872" width="9.109375" style="94"/>
    <col min="15873" max="15873" width="74.6640625" style="94" customWidth="1"/>
    <col min="15874" max="16128" width="9.109375" style="94"/>
    <col min="16129" max="16129" width="74.6640625" style="94" customWidth="1"/>
    <col min="16130" max="16384" width="9.109375" style="94"/>
  </cols>
  <sheetData>
    <row r="1" spans="1:1" ht="101.4" thickBot="1" x14ac:dyDescent="0.3">
      <c r="A1" s="93" t="s">
        <v>219</v>
      </c>
    </row>
    <row r="2" spans="1:1" ht="26.4" thickBot="1" x14ac:dyDescent="0.3">
      <c r="A2" s="95" t="s">
        <v>102</v>
      </c>
    </row>
    <row r="3" spans="1:1" ht="52.2" thickBot="1" x14ac:dyDescent="0.3">
      <c r="A3" s="95" t="s">
        <v>103</v>
      </c>
    </row>
    <row r="4" spans="1:1" ht="26.4" thickBot="1" x14ac:dyDescent="0.3">
      <c r="A4" s="95" t="s">
        <v>220</v>
      </c>
    </row>
  </sheetData>
  <printOptions horizontalCentered="1" verticalCentered="1"/>
  <pageMargins left="0.31496062992125984" right="0.31496062992125984" top="0.51181102362204722" bottom="0.51181102362204722" header="0.51181102362204722" footer="0.51181102362204722"/>
  <pageSetup paperSize="9" scale="125" orientation="portrait" horizontalDpi="0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C18"/>
  <sheetViews>
    <sheetView view="pageBreakPreview" zoomScale="60" workbookViewId="0">
      <selection activeCell="L14" sqref="L14"/>
    </sheetView>
  </sheetViews>
  <sheetFormatPr defaultRowHeight="13.2" x14ac:dyDescent="0.25"/>
  <cols>
    <col min="1" max="1" width="5.109375" style="94" bestFit="1" customWidth="1"/>
    <col min="2" max="2" width="72" style="94" customWidth="1"/>
    <col min="3" max="3" width="15.5546875" style="94" customWidth="1"/>
    <col min="4" max="256" width="9.109375" style="94"/>
    <col min="257" max="257" width="5.109375" style="94" bestFit="1" customWidth="1"/>
    <col min="258" max="258" width="72" style="94" customWidth="1"/>
    <col min="259" max="259" width="15.5546875" style="94" customWidth="1"/>
    <col min="260" max="512" width="9.109375" style="94"/>
    <col min="513" max="513" width="5.109375" style="94" bestFit="1" customWidth="1"/>
    <col min="514" max="514" width="72" style="94" customWidth="1"/>
    <col min="515" max="515" width="15.5546875" style="94" customWidth="1"/>
    <col min="516" max="768" width="9.109375" style="94"/>
    <col min="769" max="769" width="5.109375" style="94" bestFit="1" customWidth="1"/>
    <col min="770" max="770" width="72" style="94" customWidth="1"/>
    <col min="771" max="771" width="15.5546875" style="94" customWidth="1"/>
    <col min="772" max="1024" width="9.109375" style="94"/>
    <col min="1025" max="1025" width="5.109375" style="94" bestFit="1" customWidth="1"/>
    <col min="1026" max="1026" width="72" style="94" customWidth="1"/>
    <col min="1027" max="1027" width="15.5546875" style="94" customWidth="1"/>
    <col min="1028" max="1280" width="9.109375" style="94"/>
    <col min="1281" max="1281" width="5.109375" style="94" bestFit="1" customWidth="1"/>
    <col min="1282" max="1282" width="72" style="94" customWidth="1"/>
    <col min="1283" max="1283" width="15.5546875" style="94" customWidth="1"/>
    <col min="1284" max="1536" width="9.109375" style="94"/>
    <col min="1537" max="1537" width="5.109375" style="94" bestFit="1" customWidth="1"/>
    <col min="1538" max="1538" width="72" style="94" customWidth="1"/>
    <col min="1539" max="1539" width="15.5546875" style="94" customWidth="1"/>
    <col min="1540" max="1792" width="9.109375" style="94"/>
    <col min="1793" max="1793" width="5.109375" style="94" bestFit="1" customWidth="1"/>
    <col min="1794" max="1794" width="72" style="94" customWidth="1"/>
    <col min="1795" max="1795" width="15.5546875" style="94" customWidth="1"/>
    <col min="1796" max="2048" width="9.109375" style="94"/>
    <col min="2049" max="2049" width="5.109375" style="94" bestFit="1" customWidth="1"/>
    <col min="2050" max="2050" width="72" style="94" customWidth="1"/>
    <col min="2051" max="2051" width="15.5546875" style="94" customWidth="1"/>
    <col min="2052" max="2304" width="9.109375" style="94"/>
    <col min="2305" max="2305" width="5.109375" style="94" bestFit="1" customWidth="1"/>
    <col min="2306" max="2306" width="72" style="94" customWidth="1"/>
    <col min="2307" max="2307" width="15.5546875" style="94" customWidth="1"/>
    <col min="2308" max="2560" width="9.109375" style="94"/>
    <col min="2561" max="2561" width="5.109375" style="94" bestFit="1" customWidth="1"/>
    <col min="2562" max="2562" width="72" style="94" customWidth="1"/>
    <col min="2563" max="2563" width="15.5546875" style="94" customWidth="1"/>
    <col min="2564" max="2816" width="9.109375" style="94"/>
    <col min="2817" max="2817" width="5.109375" style="94" bestFit="1" customWidth="1"/>
    <col min="2818" max="2818" width="72" style="94" customWidth="1"/>
    <col min="2819" max="2819" width="15.5546875" style="94" customWidth="1"/>
    <col min="2820" max="3072" width="9.109375" style="94"/>
    <col min="3073" max="3073" width="5.109375" style="94" bestFit="1" customWidth="1"/>
    <col min="3074" max="3074" width="72" style="94" customWidth="1"/>
    <col min="3075" max="3075" width="15.5546875" style="94" customWidth="1"/>
    <col min="3076" max="3328" width="9.109375" style="94"/>
    <col min="3329" max="3329" width="5.109375" style="94" bestFit="1" customWidth="1"/>
    <col min="3330" max="3330" width="72" style="94" customWidth="1"/>
    <col min="3331" max="3331" width="15.5546875" style="94" customWidth="1"/>
    <col min="3332" max="3584" width="9.109375" style="94"/>
    <col min="3585" max="3585" width="5.109375" style="94" bestFit="1" customWidth="1"/>
    <col min="3586" max="3586" width="72" style="94" customWidth="1"/>
    <col min="3587" max="3587" width="15.5546875" style="94" customWidth="1"/>
    <col min="3588" max="3840" width="9.109375" style="94"/>
    <col min="3841" max="3841" width="5.109375" style="94" bestFit="1" customWidth="1"/>
    <col min="3842" max="3842" width="72" style="94" customWidth="1"/>
    <col min="3843" max="3843" width="15.5546875" style="94" customWidth="1"/>
    <col min="3844" max="4096" width="9.109375" style="94"/>
    <col min="4097" max="4097" width="5.109375" style="94" bestFit="1" customWidth="1"/>
    <col min="4098" max="4098" width="72" style="94" customWidth="1"/>
    <col min="4099" max="4099" width="15.5546875" style="94" customWidth="1"/>
    <col min="4100" max="4352" width="9.109375" style="94"/>
    <col min="4353" max="4353" width="5.109375" style="94" bestFit="1" customWidth="1"/>
    <col min="4354" max="4354" width="72" style="94" customWidth="1"/>
    <col min="4355" max="4355" width="15.5546875" style="94" customWidth="1"/>
    <col min="4356" max="4608" width="9.109375" style="94"/>
    <col min="4609" max="4609" width="5.109375" style="94" bestFit="1" customWidth="1"/>
    <col min="4610" max="4610" width="72" style="94" customWidth="1"/>
    <col min="4611" max="4611" width="15.5546875" style="94" customWidth="1"/>
    <col min="4612" max="4864" width="9.109375" style="94"/>
    <col min="4865" max="4865" width="5.109375" style="94" bestFit="1" customWidth="1"/>
    <col min="4866" max="4866" width="72" style="94" customWidth="1"/>
    <col min="4867" max="4867" width="15.5546875" style="94" customWidth="1"/>
    <col min="4868" max="5120" width="9.109375" style="94"/>
    <col min="5121" max="5121" width="5.109375" style="94" bestFit="1" customWidth="1"/>
    <col min="5122" max="5122" width="72" style="94" customWidth="1"/>
    <col min="5123" max="5123" width="15.5546875" style="94" customWidth="1"/>
    <col min="5124" max="5376" width="9.109375" style="94"/>
    <col min="5377" max="5377" width="5.109375" style="94" bestFit="1" customWidth="1"/>
    <col min="5378" max="5378" width="72" style="94" customWidth="1"/>
    <col min="5379" max="5379" width="15.5546875" style="94" customWidth="1"/>
    <col min="5380" max="5632" width="9.109375" style="94"/>
    <col min="5633" max="5633" width="5.109375" style="94" bestFit="1" customWidth="1"/>
    <col min="5634" max="5634" width="72" style="94" customWidth="1"/>
    <col min="5635" max="5635" width="15.5546875" style="94" customWidth="1"/>
    <col min="5636" max="5888" width="9.109375" style="94"/>
    <col min="5889" max="5889" width="5.109375" style="94" bestFit="1" customWidth="1"/>
    <col min="5890" max="5890" width="72" style="94" customWidth="1"/>
    <col min="5891" max="5891" width="15.5546875" style="94" customWidth="1"/>
    <col min="5892" max="6144" width="9.109375" style="94"/>
    <col min="6145" max="6145" width="5.109375" style="94" bestFit="1" customWidth="1"/>
    <col min="6146" max="6146" width="72" style="94" customWidth="1"/>
    <col min="6147" max="6147" width="15.5546875" style="94" customWidth="1"/>
    <col min="6148" max="6400" width="9.109375" style="94"/>
    <col min="6401" max="6401" width="5.109375" style="94" bestFit="1" customWidth="1"/>
    <col min="6402" max="6402" width="72" style="94" customWidth="1"/>
    <col min="6403" max="6403" width="15.5546875" style="94" customWidth="1"/>
    <col min="6404" max="6656" width="9.109375" style="94"/>
    <col min="6657" max="6657" width="5.109375" style="94" bestFit="1" customWidth="1"/>
    <col min="6658" max="6658" width="72" style="94" customWidth="1"/>
    <col min="6659" max="6659" width="15.5546875" style="94" customWidth="1"/>
    <col min="6660" max="6912" width="9.109375" style="94"/>
    <col min="6913" max="6913" width="5.109375" style="94" bestFit="1" customWidth="1"/>
    <col min="6914" max="6914" width="72" style="94" customWidth="1"/>
    <col min="6915" max="6915" width="15.5546875" style="94" customWidth="1"/>
    <col min="6916" max="7168" width="9.109375" style="94"/>
    <col min="7169" max="7169" width="5.109375" style="94" bestFit="1" customWidth="1"/>
    <col min="7170" max="7170" width="72" style="94" customWidth="1"/>
    <col min="7171" max="7171" width="15.5546875" style="94" customWidth="1"/>
    <col min="7172" max="7424" width="9.109375" style="94"/>
    <col min="7425" max="7425" width="5.109375" style="94" bestFit="1" customWidth="1"/>
    <col min="7426" max="7426" width="72" style="94" customWidth="1"/>
    <col min="7427" max="7427" width="15.5546875" style="94" customWidth="1"/>
    <col min="7428" max="7680" width="9.109375" style="94"/>
    <col min="7681" max="7681" width="5.109375" style="94" bestFit="1" customWidth="1"/>
    <col min="7682" max="7682" width="72" style="94" customWidth="1"/>
    <col min="7683" max="7683" width="15.5546875" style="94" customWidth="1"/>
    <col min="7684" max="7936" width="9.109375" style="94"/>
    <col min="7937" max="7937" width="5.109375" style="94" bestFit="1" customWidth="1"/>
    <col min="7938" max="7938" width="72" style="94" customWidth="1"/>
    <col min="7939" max="7939" width="15.5546875" style="94" customWidth="1"/>
    <col min="7940" max="8192" width="9.109375" style="94"/>
    <col min="8193" max="8193" width="5.109375" style="94" bestFit="1" customWidth="1"/>
    <col min="8194" max="8194" width="72" style="94" customWidth="1"/>
    <col min="8195" max="8195" width="15.5546875" style="94" customWidth="1"/>
    <col min="8196" max="8448" width="9.109375" style="94"/>
    <col min="8449" max="8449" width="5.109375" style="94" bestFit="1" customWidth="1"/>
    <col min="8450" max="8450" width="72" style="94" customWidth="1"/>
    <col min="8451" max="8451" width="15.5546875" style="94" customWidth="1"/>
    <col min="8452" max="8704" width="9.109375" style="94"/>
    <col min="8705" max="8705" width="5.109375" style="94" bestFit="1" customWidth="1"/>
    <col min="8706" max="8706" width="72" style="94" customWidth="1"/>
    <col min="8707" max="8707" width="15.5546875" style="94" customWidth="1"/>
    <col min="8708" max="8960" width="9.109375" style="94"/>
    <col min="8961" max="8961" width="5.109375" style="94" bestFit="1" customWidth="1"/>
    <col min="8962" max="8962" width="72" style="94" customWidth="1"/>
    <col min="8963" max="8963" width="15.5546875" style="94" customWidth="1"/>
    <col min="8964" max="9216" width="9.109375" style="94"/>
    <col min="9217" max="9217" width="5.109375" style="94" bestFit="1" customWidth="1"/>
    <col min="9218" max="9218" width="72" style="94" customWidth="1"/>
    <col min="9219" max="9219" width="15.5546875" style="94" customWidth="1"/>
    <col min="9220" max="9472" width="9.109375" style="94"/>
    <col min="9473" max="9473" width="5.109375" style="94" bestFit="1" customWidth="1"/>
    <col min="9474" max="9474" width="72" style="94" customWidth="1"/>
    <col min="9475" max="9475" width="15.5546875" style="94" customWidth="1"/>
    <col min="9476" max="9728" width="9.109375" style="94"/>
    <col min="9729" max="9729" width="5.109375" style="94" bestFit="1" customWidth="1"/>
    <col min="9730" max="9730" width="72" style="94" customWidth="1"/>
    <col min="9731" max="9731" width="15.5546875" style="94" customWidth="1"/>
    <col min="9732" max="9984" width="9.109375" style="94"/>
    <col min="9985" max="9985" width="5.109375" style="94" bestFit="1" customWidth="1"/>
    <col min="9986" max="9986" width="72" style="94" customWidth="1"/>
    <col min="9987" max="9987" width="15.5546875" style="94" customWidth="1"/>
    <col min="9988" max="10240" width="9.109375" style="94"/>
    <col min="10241" max="10241" width="5.109375" style="94" bestFit="1" customWidth="1"/>
    <col min="10242" max="10242" width="72" style="94" customWidth="1"/>
    <col min="10243" max="10243" width="15.5546875" style="94" customWidth="1"/>
    <col min="10244" max="10496" width="9.109375" style="94"/>
    <col min="10497" max="10497" width="5.109375" style="94" bestFit="1" customWidth="1"/>
    <col min="10498" max="10498" width="72" style="94" customWidth="1"/>
    <col min="10499" max="10499" width="15.5546875" style="94" customWidth="1"/>
    <col min="10500" max="10752" width="9.109375" style="94"/>
    <col min="10753" max="10753" width="5.109375" style="94" bestFit="1" customWidth="1"/>
    <col min="10754" max="10754" width="72" style="94" customWidth="1"/>
    <col min="10755" max="10755" width="15.5546875" style="94" customWidth="1"/>
    <col min="10756" max="11008" width="9.109375" style="94"/>
    <col min="11009" max="11009" width="5.109375" style="94" bestFit="1" customWidth="1"/>
    <col min="11010" max="11010" width="72" style="94" customWidth="1"/>
    <col min="11011" max="11011" width="15.5546875" style="94" customWidth="1"/>
    <col min="11012" max="11264" width="9.109375" style="94"/>
    <col min="11265" max="11265" width="5.109375" style="94" bestFit="1" customWidth="1"/>
    <col min="11266" max="11266" width="72" style="94" customWidth="1"/>
    <col min="11267" max="11267" width="15.5546875" style="94" customWidth="1"/>
    <col min="11268" max="11520" width="9.109375" style="94"/>
    <col min="11521" max="11521" width="5.109375" style="94" bestFit="1" customWidth="1"/>
    <col min="11522" max="11522" width="72" style="94" customWidth="1"/>
    <col min="11523" max="11523" width="15.5546875" style="94" customWidth="1"/>
    <col min="11524" max="11776" width="9.109375" style="94"/>
    <col min="11777" max="11777" width="5.109375" style="94" bestFit="1" customWidth="1"/>
    <col min="11778" max="11778" width="72" style="94" customWidth="1"/>
    <col min="11779" max="11779" width="15.5546875" style="94" customWidth="1"/>
    <col min="11780" max="12032" width="9.109375" style="94"/>
    <col min="12033" max="12033" width="5.109375" style="94" bestFit="1" customWidth="1"/>
    <col min="12034" max="12034" width="72" style="94" customWidth="1"/>
    <col min="12035" max="12035" width="15.5546875" style="94" customWidth="1"/>
    <col min="12036" max="12288" width="9.109375" style="94"/>
    <col min="12289" max="12289" width="5.109375" style="94" bestFit="1" customWidth="1"/>
    <col min="12290" max="12290" width="72" style="94" customWidth="1"/>
    <col min="12291" max="12291" width="15.5546875" style="94" customWidth="1"/>
    <col min="12292" max="12544" width="9.109375" style="94"/>
    <col min="12545" max="12545" width="5.109375" style="94" bestFit="1" customWidth="1"/>
    <col min="12546" max="12546" width="72" style="94" customWidth="1"/>
    <col min="12547" max="12547" width="15.5546875" style="94" customWidth="1"/>
    <col min="12548" max="12800" width="9.109375" style="94"/>
    <col min="12801" max="12801" width="5.109375" style="94" bestFit="1" customWidth="1"/>
    <col min="12802" max="12802" width="72" style="94" customWidth="1"/>
    <col min="12803" max="12803" width="15.5546875" style="94" customWidth="1"/>
    <col min="12804" max="13056" width="9.109375" style="94"/>
    <col min="13057" max="13057" width="5.109375" style="94" bestFit="1" customWidth="1"/>
    <col min="13058" max="13058" width="72" style="94" customWidth="1"/>
    <col min="13059" max="13059" width="15.5546875" style="94" customWidth="1"/>
    <col min="13060" max="13312" width="9.109375" style="94"/>
    <col min="13313" max="13313" width="5.109375" style="94" bestFit="1" customWidth="1"/>
    <col min="13314" max="13314" width="72" style="94" customWidth="1"/>
    <col min="13315" max="13315" width="15.5546875" style="94" customWidth="1"/>
    <col min="13316" max="13568" width="9.109375" style="94"/>
    <col min="13569" max="13569" width="5.109375" style="94" bestFit="1" customWidth="1"/>
    <col min="13570" max="13570" width="72" style="94" customWidth="1"/>
    <col min="13571" max="13571" width="15.5546875" style="94" customWidth="1"/>
    <col min="13572" max="13824" width="9.109375" style="94"/>
    <col min="13825" max="13825" width="5.109375" style="94" bestFit="1" customWidth="1"/>
    <col min="13826" max="13826" width="72" style="94" customWidth="1"/>
    <col min="13827" max="13827" width="15.5546875" style="94" customWidth="1"/>
    <col min="13828" max="14080" width="9.109375" style="94"/>
    <col min="14081" max="14081" width="5.109375" style="94" bestFit="1" customWidth="1"/>
    <col min="14082" max="14082" width="72" style="94" customWidth="1"/>
    <col min="14083" max="14083" width="15.5546875" style="94" customWidth="1"/>
    <col min="14084" max="14336" width="9.109375" style="94"/>
    <col min="14337" max="14337" width="5.109375" style="94" bestFit="1" customWidth="1"/>
    <col min="14338" max="14338" width="72" style="94" customWidth="1"/>
    <col min="14339" max="14339" width="15.5546875" style="94" customWidth="1"/>
    <col min="14340" max="14592" width="9.109375" style="94"/>
    <col min="14593" max="14593" width="5.109375" style="94" bestFit="1" customWidth="1"/>
    <col min="14594" max="14594" width="72" style="94" customWidth="1"/>
    <col min="14595" max="14595" width="15.5546875" style="94" customWidth="1"/>
    <col min="14596" max="14848" width="9.109375" style="94"/>
    <col min="14849" max="14849" width="5.109375" style="94" bestFit="1" customWidth="1"/>
    <col min="14850" max="14850" width="72" style="94" customWidth="1"/>
    <col min="14851" max="14851" width="15.5546875" style="94" customWidth="1"/>
    <col min="14852" max="15104" width="9.109375" style="94"/>
    <col min="15105" max="15105" width="5.109375" style="94" bestFit="1" customWidth="1"/>
    <col min="15106" max="15106" width="72" style="94" customWidth="1"/>
    <col min="15107" max="15107" width="15.5546875" style="94" customWidth="1"/>
    <col min="15108" max="15360" width="9.109375" style="94"/>
    <col min="15361" max="15361" width="5.109375" style="94" bestFit="1" customWidth="1"/>
    <col min="15362" max="15362" width="72" style="94" customWidth="1"/>
    <col min="15363" max="15363" width="15.5546875" style="94" customWidth="1"/>
    <col min="15364" max="15616" width="9.109375" style="94"/>
    <col min="15617" max="15617" width="5.109375" style="94" bestFit="1" customWidth="1"/>
    <col min="15618" max="15618" width="72" style="94" customWidth="1"/>
    <col min="15619" max="15619" width="15.5546875" style="94" customWidth="1"/>
    <col min="15620" max="15872" width="9.109375" style="94"/>
    <col min="15873" max="15873" width="5.109375" style="94" bestFit="1" customWidth="1"/>
    <col min="15874" max="15874" width="72" style="94" customWidth="1"/>
    <col min="15875" max="15875" width="15.5546875" style="94" customWidth="1"/>
    <col min="15876" max="16128" width="9.109375" style="94"/>
    <col min="16129" max="16129" width="5.109375" style="94" bestFit="1" customWidth="1"/>
    <col min="16130" max="16130" width="72" style="94" customWidth="1"/>
    <col min="16131" max="16131" width="15.5546875" style="94" customWidth="1"/>
    <col min="16132" max="16384" width="9.109375" style="94"/>
  </cols>
  <sheetData>
    <row r="1" spans="1:3" ht="51.6" x14ac:dyDescent="0.25">
      <c r="A1" s="254"/>
      <c r="B1" s="255" t="s">
        <v>11</v>
      </c>
      <c r="C1" s="256" t="s">
        <v>0</v>
      </c>
    </row>
    <row r="2" spans="1:3" ht="25.8" x14ac:dyDescent="0.25">
      <c r="A2" s="257" t="s">
        <v>1</v>
      </c>
      <c r="B2" s="96" t="s">
        <v>2</v>
      </c>
      <c r="C2" s="258"/>
    </row>
    <row r="3" spans="1:3" ht="25.8" x14ac:dyDescent="0.25">
      <c r="A3" s="257"/>
      <c r="B3" s="97" t="s">
        <v>3</v>
      </c>
      <c r="C3" s="258">
        <v>1</v>
      </c>
    </row>
    <row r="4" spans="1:3" ht="25.8" x14ac:dyDescent="0.25">
      <c r="A4" s="257"/>
      <c r="B4" s="97" t="s">
        <v>4</v>
      </c>
      <c r="C4" s="258">
        <v>2</v>
      </c>
    </row>
    <row r="5" spans="1:3" ht="25.8" x14ac:dyDescent="0.25">
      <c r="A5" s="257"/>
      <c r="B5" s="97" t="s">
        <v>5</v>
      </c>
      <c r="C5" s="258">
        <v>3</v>
      </c>
    </row>
    <row r="6" spans="1:3" ht="25.8" x14ac:dyDescent="0.25">
      <c r="A6" s="257"/>
      <c r="B6" s="97"/>
      <c r="C6" s="258"/>
    </row>
    <row r="7" spans="1:3" ht="25.8" x14ac:dyDescent="0.25">
      <c r="A7" s="257" t="s">
        <v>18</v>
      </c>
      <c r="B7" s="96" t="s">
        <v>104</v>
      </c>
      <c r="C7" s="258">
        <v>4</v>
      </c>
    </row>
    <row r="8" spans="1:3" ht="25.8" x14ac:dyDescent="0.25">
      <c r="A8" s="257"/>
      <c r="B8" s="97"/>
      <c r="C8" s="258"/>
    </row>
    <row r="9" spans="1:3" ht="25.8" x14ac:dyDescent="0.25">
      <c r="A9" s="257" t="s">
        <v>6</v>
      </c>
      <c r="B9" s="96" t="s">
        <v>7</v>
      </c>
      <c r="C9" s="258"/>
    </row>
    <row r="10" spans="1:3" ht="25.8" x14ac:dyDescent="0.25">
      <c r="A10" s="257"/>
      <c r="B10" s="97" t="s">
        <v>8</v>
      </c>
      <c r="C10" s="258">
        <v>5</v>
      </c>
    </row>
    <row r="11" spans="1:3" ht="25.8" x14ac:dyDescent="0.25">
      <c r="A11" s="257"/>
      <c r="B11" s="97" t="s">
        <v>9</v>
      </c>
      <c r="C11" s="258">
        <v>6</v>
      </c>
    </row>
    <row r="12" spans="1:3" ht="44.4" x14ac:dyDescent="0.25">
      <c r="A12" s="257"/>
      <c r="B12" s="98" t="s">
        <v>10</v>
      </c>
      <c r="C12" s="258">
        <v>7</v>
      </c>
    </row>
    <row r="13" spans="1:3" ht="25.8" x14ac:dyDescent="0.25">
      <c r="A13" s="257"/>
      <c r="B13" s="97"/>
      <c r="C13" s="258"/>
    </row>
    <row r="14" spans="1:3" ht="25.8" x14ac:dyDescent="0.25">
      <c r="A14" s="257" t="s">
        <v>99</v>
      </c>
      <c r="B14" s="96" t="s">
        <v>98</v>
      </c>
      <c r="C14" s="258">
        <v>8</v>
      </c>
    </row>
    <row r="15" spans="1:3" ht="25.8" x14ac:dyDescent="0.25">
      <c r="A15" s="257"/>
      <c r="B15" s="97"/>
      <c r="C15" s="258"/>
    </row>
    <row r="16" spans="1:3" ht="25.8" x14ac:dyDescent="0.25">
      <c r="A16" s="257" t="s">
        <v>105</v>
      </c>
      <c r="B16" s="96" t="s">
        <v>106</v>
      </c>
      <c r="C16" s="258"/>
    </row>
    <row r="17" spans="1:3" ht="44.4" x14ac:dyDescent="0.25">
      <c r="A17" s="257"/>
      <c r="B17" s="98" t="s">
        <v>107</v>
      </c>
      <c r="C17" s="258">
        <v>9</v>
      </c>
    </row>
    <row r="18" spans="1:3" ht="25.8" x14ac:dyDescent="0.25">
      <c r="A18" s="257"/>
      <c r="B18" s="97" t="s">
        <v>108</v>
      </c>
      <c r="C18" s="258">
        <v>10</v>
      </c>
    </row>
  </sheetData>
  <printOptions horizontalCentered="1" verticalCentered="1"/>
  <pageMargins left="0.3" right="0.3" top="0.5" bottom="0.5" header="0.5" footer="0.5"/>
  <pageSetup paperSize="9" scale="94" orientation="portrait" horizontalDpi="200" verticalDpi="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P91"/>
  <sheetViews>
    <sheetView view="pageBreakPreview" zoomScale="80" zoomScaleNormal="70" zoomScaleSheetLayoutView="80" workbookViewId="0">
      <pane ySplit="4" topLeftCell="A80" activePane="bottomLeft" state="frozen"/>
      <selection pane="bottomLeft" activeCell="M88" sqref="M88"/>
    </sheetView>
  </sheetViews>
  <sheetFormatPr defaultRowHeight="24" customHeight="1" x14ac:dyDescent="0.35"/>
  <cols>
    <col min="1" max="1" width="6.33203125" style="1" customWidth="1"/>
    <col min="2" max="2" width="6.109375" style="48" customWidth="1"/>
    <col min="3" max="3" width="51" style="1" customWidth="1"/>
    <col min="4" max="5" width="17" style="1" customWidth="1"/>
    <col min="6" max="6" width="18" style="1" bestFit="1" customWidth="1"/>
    <col min="7" max="7" width="13" style="1" bestFit="1" customWidth="1"/>
    <col min="8" max="8" width="15.5546875" style="1" bestFit="1" customWidth="1"/>
    <col min="9" max="9" width="13.44140625" style="1" bestFit="1" customWidth="1"/>
    <col min="10" max="10" width="16.109375" style="1" bestFit="1" customWidth="1"/>
    <col min="11" max="11" width="8.88671875" style="1"/>
    <col min="12" max="12" width="9.5546875" style="1" bestFit="1" customWidth="1"/>
    <col min="13" max="15" width="8.88671875" style="1"/>
    <col min="16" max="16" width="10.6640625" style="1" customWidth="1"/>
    <col min="17" max="256" width="8.88671875" style="1"/>
    <col min="257" max="257" width="6.33203125" style="1" customWidth="1"/>
    <col min="258" max="258" width="3.6640625" style="1" customWidth="1"/>
    <col min="259" max="259" width="51" style="1" customWidth="1"/>
    <col min="260" max="260" width="15.44140625" style="1" customWidth="1"/>
    <col min="261" max="261" width="13" style="1" bestFit="1" customWidth="1"/>
    <col min="262" max="262" width="15.5546875" style="1" bestFit="1" customWidth="1"/>
    <col min="263" max="263" width="13" style="1" bestFit="1" customWidth="1"/>
    <col min="264" max="264" width="15.5546875" style="1" bestFit="1" customWidth="1"/>
    <col min="265" max="265" width="13.44140625" style="1" bestFit="1" customWidth="1"/>
    <col min="266" max="266" width="16.109375" style="1" bestFit="1" customWidth="1"/>
    <col min="267" max="512" width="8.88671875" style="1"/>
    <col min="513" max="513" width="6.33203125" style="1" customWidth="1"/>
    <col min="514" max="514" width="3.6640625" style="1" customWidth="1"/>
    <col min="515" max="515" width="51" style="1" customWidth="1"/>
    <col min="516" max="516" width="15.44140625" style="1" customWidth="1"/>
    <col min="517" max="517" width="13" style="1" bestFit="1" customWidth="1"/>
    <col min="518" max="518" width="15.5546875" style="1" bestFit="1" customWidth="1"/>
    <col min="519" max="519" width="13" style="1" bestFit="1" customWidth="1"/>
    <col min="520" max="520" width="15.5546875" style="1" bestFit="1" customWidth="1"/>
    <col min="521" max="521" width="13.44140625" style="1" bestFit="1" customWidth="1"/>
    <col min="522" max="522" width="16.109375" style="1" bestFit="1" customWidth="1"/>
    <col min="523" max="768" width="8.88671875" style="1"/>
    <col min="769" max="769" width="6.33203125" style="1" customWidth="1"/>
    <col min="770" max="770" width="3.6640625" style="1" customWidth="1"/>
    <col min="771" max="771" width="51" style="1" customWidth="1"/>
    <col min="772" max="772" width="15.44140625" style="1" customWidth="1"/>
    <col min="773" max="773" width="13" style="1" bestFit="1" customWidth="1"/>
    <col min="774" max="774" width="15.5546875" style="1" bestFit="1" customWidth="1"/>
    <col min="775" max="775" width="13" style="1" bestFit="1" customWidth="1"/>
    <col min="776" max="776" width="15.5546875" style="1" bestFit="1" customWidth="1"/>
    <col min="777" max="777" width="13.44140625" style="1" bestFit="1" customWidth="1"/>
    <col min="778" max="778" width="16.109375" style="1" bestFit="1" customWidth="1"/>
    <col min="779" max="1024" width="8.88671875" style="1"/>
    <col min="1025" max="1025" width="6.33203125" style="1" customWidth="1"/>
    <col min="1026" max="1026" width="3.6640625" style="1" customWidth="1"/>
    <col min="1027" max="1027" width="51" style="1" customWidth="1"/>
    <col min="1028" max="1028" width="15.44140625" style="1" customWidth="1"/>
    <col min="1029" max="1029" width="13" style="1" bestFit="1" customWidth="1"/>
    <col min="1030" max="1030" width="15.5546875" style="1" bestFit="1" customWidth="1"/>
    <col min="1031" max="1031" width="13" style="1" bestFit="1" customWidth="1"/>
    <col min="1032" max="1032" width="15.5546875" style="1" bestFit="1" customWidth="1"/>
    <col min="1033" max="1033" width="13.44140625" style="1" bestFit="1" customWidth="1"/>
    <col min="1034" max="1034" width="16.109375" style="1" bestFit="1" customWidth="1"/>
    <col min="1035" max="1280" width="8.88671875" style="1"/>
    <col min="1281" max="1281" width="6.33203125" style="1" customWidth="1"/>
    <col min="1282" max="1282" width="3.6640625" style="1" customWidth="1"/>
    <col min="1283" max="1283" width="51" style="1" customWidth="1"/>
    <col min="1284" max="1284" width="15.44140625" style="1" customWidth="1"/>
    <col min="1285" max="1285" width="13" style="1" bestFit="1" customWidth="1"/>
    <col min="1286" max="1286" width="15.5546875" style="1" bestFit="1" customWidth="1"/>
    <col min="1287" max="1287" width="13" style="1" bestFit="1" customWidth="1"/>
    <col min="1288" max="1288" width="15.5546875" style="1" bestFit="1" customWidth="1"/>
    <col min="1289" max="1289" width="13.44140625" style="1" bestFit="1" customWidth="1"/>
    <col min="1290" max="1290" width="16.109375" style="1" bestFit="1" customWidth="1"/>
    <col min="1291" max="1536" width="8.88671875" style="1"/>
    <col min="1537" max="1537" width="6.33203125" style="1" customWidth="1"/>
    <col min="1538" max="1538" width="3.6640625" style="1" customWidth="1"/>
    <col min="1539" max="1539" width="51" style="1" customWidth="1"/>
    <col min="1540" max="1540" width="15.44140625" style="1" customWidth="1"/>
    <col min="1541" max="1541" width="13" style="1" bestFit="1" customWidth="1"/>
    <col min="1542" max="1542" width="15.5546875" style="1" bestFit="1" customWidth="1"/>
    <col min="1543" max="1543" width="13" style="1" bestFit="1" customWidth="1"/>
    <col min="1544" max="1544" width="15.5546875" style="1" bestFit="1" customWidth="1"/>
    <col min="1545" max="1545" width="13.44140625" style="1" bestFit="1" customWidth="1"/>
    <col min="1546" max="1546" width="16.109375" style="1" bestFit="1" customWidth="1"/>
    <col min="1547" max="1792" width="8.88671875" style="1"/>
    <col min="1793" max="1793" width="6.33203125" style="1" customWidth="1"/>
    <col min="1794" max="1794" width="3.6640625" style="1" customWidth="1"/>
    <col min="1795" max="1795" width="51" style="1" customWidth="1"/>
    <col min="1796" max="1796" width="15.44140625" style="1" customWidth="1"/>
    <col min="1797" max="1797" width="13" style="1" bestFit="1" customWidth="1"/>
    <col min="1798" max="1798" width="15.5546875" style="1" bestFit="1" customWidth="1"/>
    <col min="1799" max="1799" width="13" style="1" bestFit="1" customWidth="1"/>
    <col min="1800" max="1800" width="15.5546875" style="1" bestFit="1" customWidth="1"/>
    <col min="1801" max="1801" width="13.44140625" style="1" bestFit="1" customWidth="1"/>
    <col min="1802" max="1802" width="16.109375" style="1" bestFit="1" customWidth="1"/>
    <col min="1803" max="2048" width="8.88671875" style="1"/>
    <col min="2049" max="2049" width="6.33203125" style="1" customWidth="1"/>
    <col min="2050" max="2050" width="3.6640625" style="1" customWidth="1"/>
    <col min="2051" max="2051" width="51" style="1" customWidth="1"/>
    <col min="2052" max="2052" width="15.44140625" style="1" customWidth="1"/>
    <col min="2053" max="2053" width="13" style="1" bestFit="1" customWidth="1"/>
    <col min="2054" max="2054" width="15.5546875" style="1" bestFit="1" customWidth="1"/>
    <col min="2055" max="2055" width="13" style="1" bestFit="1" customWidth="1"/>
    <col min="2056" max="2056" width="15.5546875" style="1" bestFit="1" customWidth="1"/>
    <col min="2057" max="2057" width="13.44140625" style="1" bestFit="1" customWidth="1"/>
    <col min="2058" max="2058" width="16.109375" style="1" bestFit="1" customWidth="1"/>
    <col min="2059" max="2304" width="8.88671875" style="1"/>
    <col min="2305" max="2305" width="6.33203125" style="1" customWidth="1"/>
    <col min="2306" max="2306" width="3.6640625" style="1" customWidth="1"/>
    <col min="2307" max="2307" width="51" style="1" customWidth="1"/>
    <col min="2308" max="2308" width="15.44140625" style="1" customWidth="1"/>
    <col min="2309" max="2309" width="13" style="1" bestFit="1" customWidth="1"/>
    <col min="2310" max="2310" width="15.5546875" style="1" bestFit="1" customWidth="1"/>
    <col min="2311" max="2311" width="13" style="1" bestFit="1" customWidth="1"/>
    <col min="2312" max="2312" width="15.5546875" style="1" bestFit="1" customWidth="1"/>
    <col min="2313" max="2313" width="13.44140625" style="1" bestFit="1" customWidth="1"/>
    <col min="2314" max="2314" width="16.109375" style="1" bestFit="1" customWidth="1"/>
    <col min="2315" max="2560" width="8.88671875" style="1"/>
    <col min="2561" max="2561" width="6.33203125" style="1" customWidth="1"/>
    <col min="2562" max="2562" width="3.6640625" style="1" customWidth="1"/>
    <col min="2563" max="2563" width="51" style="1" customWidth="1"/>
    <col min="2564" max="2564" width="15.44140625" style="1" customWidth="1"/>
    <col min="2565" max="2565" width="13" style="1" bestFit="1" customWidth="1"/>
    <col min="2566" max="2566" width="15.5546875" style="1" bestFit="1" customWidth="1"/>
    <col min="2567" max="2567" width="13" style="1" bestFit="1" customWidth="1"/>
    <col min="2568" max="2568" width="15.5546875" style="1" bestFit="1" customWidth="1"/>
    <col min="2569" max="2569" width="13.44140625" style="1" bestFit="1" customWidth="1"/>
    <col min="2570" max="2570" width="16.109375" style="1" bestFit="1" customWidth="1"/>
    <col min="2571" max="2816" width="8.88671875" style="1"/>
    <col min="2817" max="2817" width="6.33203125" style="1" customWidth="1"/>
    <col min="2818" max="2818" width="3.6640625" style="1" customWidth="1"/>
    <col min="2819" max="2819" width="51" style="1" customWidth="1"/>
    <col min="2820" max="2820" width="15.44140625" style="1" customWidth="1"/>
    <col min="2821" max="2821" width="13" style="1" bestFit="1" customWidth="1"/>
    <col min="2822" max="2822" width="15.5546875" style="1" bestFit="1" customWidth="1"/>
    <col min="2823" max="2823" width="13" style="1" bestFit="1" customWidth="1"/>
    <col min="2824" max="2824" width="15.5546875" style="1" bestFit="1" customWidth="1"/>
    <col min="2825" max="2825" width="13.44140625" style="1" bestFit="1" customWidth="1"/>
    <col min="2826" max="2826" width="16.109375" style="1" bestFit="1" customWidth="1"/>
    <col min="2827" max="3072" width="8.88671875" style="1"/>
    <col min="3073" max="3073" width="6.33203125" style="1" customWidth="1"/>
    <col min="3074" max="3074" width="3.6640625" style="1" customWidth="1"/>
    <col min="3075" max="3075" width="51" style="1" customWidth="1"/>
    <col min="3076" max="3076" width="15.44140625" style="1" customWidth="1"/>
    <col min="3077" max="3077" width="13" style="1" bestFit="1" customWidth="1"/>
    <col min="3078" max="3078" width="15.5546875" style="1" bestFit="1" customWidth="1"/>
    <col min="3079" max="3079" width="13" style="1" bestFit="1" customWidth="1"/>
    <col min="3080" max="3080" width="15.5546875" style="1" bestFit="1" customWidth="1"/>
    <col min="3081" max="3081" width="13.44140625" style="1" bestFit="1" customWidth="1"/>
    <col min="3082" max="3082" width="16.109375" style="1" bestFit="1" customWidth="1"/>
    <col min="3083" max="3328" width="8.88671875" style="1"/>
    <col min="3329" max="3329" width="6.33203125" style="1" customWidth="1"/>
    <col min="3330" max="3330" width="3.6640625" style="1" customWidth="1"/>
    <col min="3331" max="3331" width="51" style="1" customWidth="1"/>
    <col min="3332" max="3332" width="15.44140625" style="1" customWidth="1"/>
    <col min="3333" max="3333" width="13" style="1" bestFit="1" customWidth="1"/>
    <col min="3334" max="3334" width="15.5546875" style="1" bestFit="1" customWidth="1"/>
    <col min="3335" max="3335" width="13" style="1" bestFit="1" customWidth="1"/>
    <col min="3336" max="3336" width="15.5546875" style="1" bestFit="1" customWidth="1"/>
    <col min="3337" max="3337" width="13.44140625" style="1" bestFit="1" customWidth="1"/>
    <col min="3338" max="3338" width="16.109375" style="1" bestFit="1" customWidth="1"/>
    <col min="3339" max="3584" width="8.88671875" style="1"/>
    <col min="3585" max="3585" width="6.33203125" style="1" customWidth="1"/>
    <col min="3586" max="3586" width="3.6640625" style="1" customWidth="1"/>
    <col min="3587" max="3587" width="51" style="1" customWidth="1"/>
    <col min="3588" max="3588" width="15.44140625" style="1" customWidth="1"/>
    <col min="3589" max="3589" width="13" style="1" bestFit="1" customWidth="1"/>
    <col min="3590" max="3590" width="15.5546875" style="1" bestFit="1" customWidth="1"/>
    <col min="3591" max="3591" width="13" style="1" bestFit="1" customWidth="1"/>
    <col min="3592" max="3592" width="15.5546875" style="1" bestFit="1" customWidth="1"/>
    <col min="3593" max="3593" width="13.44140625" style="1" bestFit="1" customWidth="1"/>
    <col min="3594" max="3594" width="16.109375" style="1" bestFit="1" customWidth="1"/>
    <col min="3595" max="3840" width="8.88671875" style="1"/>
    <col min="3841" max="3841" width="6.33203125" style="1" customWidth="1"/>
    <col min="3842" max="3842" width="3.6640625" style="1" customWidth="1"/>
    <col min="3843" max="3843" width="51" style="1" customWidth="1"/>
    <col min="3844" max="3844" width="15.44140625" style="1" customWidth="1"/>
    <col min="3845" max="3845" width="13" style="1" bestFit="1" customWidth="1"/>
    <col min="3846" max="3846" width="15.5546875" style="1" bestFit="1" customWidth="1"/>
    <col min="3847" max="3847" width="13" style="1" bestFit="1" customWidth="1"/>
    <col min="3848" max="3848" width="15.5546875" style="1" bestFit="1" customWidth="1"/>
    <col min="3849" max="3849" width="13.44140625" style="1" bestFit="1" customWidth="1"/>
    <col min="3850" max="3850" width="16.109375" style="1" bestFit="1" customWidth="1"/>
    <col min="3851" max="4096" width="8.88671875" style="1"/>
    <col min="4097" max="4097" width="6.33203125" style="1" customWidth="1"/>
    <col min="4098" max="4098" width="3.6640625" style="1" customWidth="1"/>
    <col min="4099" max="4099" width="51" style="1" customWidth="1"/>
    <col min="4100" max="4100" width="15.44140625" style="1" customWidth="1"/>
    <col min="4101" max="4101" width="13" style="1" bestFit="1" customWidth="1"/>
    <col min="4102" max="4102" width="15.5546875" style="1" bestFit="1" customWidth="1"/>
    <col min="4103" max="4103" width="13" style="1" bestFit="1" customWidth="1"/>
    <col min="4104" max="4104" width="15.5546875" style="1" bestFit="1" customWidth="1"/>
    <col min="4105" max="4105" width="13.44140625" style="1" bestFit="1" customWidth="1"/>
    <col min="4106" max="4106" width="16.109375" style="1" bestFit="1" customWidth="1"/>
    <col min="4107" max="4352" width="8.88671875" style="1"/>
    <col min="4353" max="4353" width="6.33203125" style="1" customWidth="1"/>
    <col min="4354" max="4354" width="3.6640625" style="1" customWidth="1"/>
    <col min="4355" max="4355" width="51" style="1" customWidth="1"/>
    <col min="4356" max="4356" width="15.44140625" style="1" customWidth="1"/>
    <col min="4357" max="4357" width="13" style="1" bestFit="1" customWidth="1"/>
    <col min="4358" max="4358" width="15.5546875" style="1" bestFit="1" customWidth="1"/>
    <col min="4359" max="4359" width="13" style="1" bestFit="1" customWidth="1"/>
    <col min="4360" max="4360" width="15.5546875" style="1" bestFit="1" customWidth="1"/>
    <col min="4361" max="4361" width="13.44140625" style="1" bestFit="1" customWidth="1"/>
    <col min="4362" max="4362" width="16.109375" style="1" bestFit="1" customWidth="1"/>
    <col min="4363" max="4608" width="8.88671875" style="1"/>
    <col min="4609" max="4609" width="6.33203125" style="1" customWidth="1"/>
    <col min="4610" max="4610" width="3.6640625" style="1" customWidth="1"/>
    <col min="4611" max="4611" width="51" style="1" customWidth="1"/>
    <col min="4612" max="4612" width="15.44140625" style="1" customWidth="1"/>
    <col min="4613" max="4613" width="13" style="1" bestFit="1" customWidth="1"/>
    <col min="4614" max="4614" width="15.5546875" style="1" bestFit="1" customWidth="1"/>
    <col min="4615" max="4615" width="13" style="1" bestFit="1" customWidth="1"/>
    <col min="4616" max="4616" width="15.5546875" style="1" bestFit="1" customWidth="1"/>
    <col min="4617" max="4617" width="13.44140625" style="1" bestFit="1" customWidth="1"/>
    <col min="4618" max="4618" width="16.109375" style="1" bestFit="1" customWidth="1"/>
    <col min="4619" max="4864" width="8.88671875" style="1"/>
    <col min="4865" max="4865" width="6.33203125" style="1" customWidth="1"/>
    <col min="4866" max="4866" width="3.6640625" style="1" customWidth="1"/>
    <col min="4867" max="4867" width="51" style="1" customWidth="1"/>
    <col min="4868" max="4868" width="15.44140625" style="1" customWidth="1"/>
    <col min="4869" max="4869" width="13" style="1" bestFit="1" customWidth="1"/>
    <col min="4870" max="4870" width="15.5546875" style="1" bestFit="1" customWidth="1"/>
    <col min="4871" max="4871" width="13" style="1" bestFit="1" customWidth="1"/>
    <col min="4872" max="4872" width="15.5546875" style="1" bestFit="1" customWidth="1"/>
    <col min="4873" max="4873" width="13.44140625" style="1" bestFit="1" customWidth="1"/>
    <col min="4874" max="4874" width="16.109375" style="1" bestFit="1" customWidth="1"/>
    <col min="4875" max="5120" width="8.88671875" style="1"/>
    <col min="5121" max="5121" width="6.33203125" style="1" customWidth="1"/>
    <col min="5122" max="5122" width="3.6640625" style="1" customWidth="1"/>
    <col min="5123" max="5123" width="51" style="1" customWidth="1"/>
    <col min="5124" max="5124" width="15.44140625" style="1" customWidth="1"/>
    <col min="5125" max="5125" width="13" style="1" bestFit="1" customWidth="1"/>
    <col min="5126" max="5126" width="15.5546875" style="1" bestFit="1" customWidth="1"/>
    <col min="5127" max="5127" width="13" style="1" bestFit="1" customWidth="1"/>
    <col min="5128" max="5128" width="15.5546875" style="1" bestFit="1" customWidth="1"/>
    <col min="5129" max="5129" width="13.44140625" style="1" bestFit="1" customWidth="1"/>
    <col min="5130" max="5130" width="16.109375" style="1" bestFit="1" customWidth="1"/>
    <col min="5131" max="5376" width="8.88671875" style="1"/>
    <col min="5377" max="5377" width="6.33203125" style="1" customWidth="1"/>
    <col min="5378" max="5378" width="3.6640625" style="1" customWidth="1"/>
    <col min="5379" max="5379" width="51" style="1" customWidth="1"/>
    <col min="5380" max="5380" width="15.44140625" style="1" customWidth="1"/>
    <col min="5381" max="5381" width="13" style="1" bestFit="1" customWidth="1"/>
    <col min="5382" max="5382" width="15.5546875" style="1" bestFit="1" customWidth="1"/>
    <col min="5383" max="5383" width="13" style="1" bestFit="1" customWidth="1"/>
    <col min="5384" max="5384" width="15.5546875" style="1" bestFit="1" customWidth="1"/>
    <col min="5385" max="5385" width="13.44140625" style="1" bestFit="1" customWidth="1"/>
    <col min="5386" max="5386" width="16.109375" style="1" bestFit="1" customWidth="1"/>
    <col min="5387" max="5632" width="8.88671875" style="1"/>
    <col min="5633" max="5633" width="6.33203125" style="1" customWidth="1"/>
    <col min="5634" max="5634" width="3.6640625" style="1" customWidth="1"/>
    <col min="5635" max="5635" width="51" style="1" customWidth="1"/>
    <col min="5636" max="5636" width="15.44140625" style="1" customWidth="1"/>
    <col min="5637" max="5637" width="13" style="1" bestFit="1" customWidth="1"/>
    <col min="5638" max="5638" width="15.5546875" style="1" bestFit="1" customWidth="1"/>
    <col min="5639" max="5639" width="13" style="1" bestFit="1" customWidth="1"/>
    <col min="5640" max="5640" width="15.5546875" style="1" bestFit="1" customWidth="1"/>
    <col min="5641" max="5641" width="13.44140625" style="1" bestFit="1" customWidth="1"/>
    <col min="5642" max="5642" width="16.109375" style="1" bestFit="1" customWidth="1"/>
    <col min="5643" max="5888" width="8.88671875" style="1"/>
    <col min="5889" max="5889" width="6.33203125" style="1" customWidth="1"/>
    <col min="5890" max="5890" width="3.6640625" style="1" customWidth="1"/>
    <col min="5891" max="5891" width="51" style="1" customWidth="1"/>
    <col min="5892" max="5892" width="15.44140625" style="1" customWidth="1"/>
    <col min="5893" max="5893" width="13" style="1" bestFit="1" customWidth="1"/>
    <col min="5894" max="5894" width="15.5546875" style="1" bestFit="1" customWidth="1"/>
    <col min="5895" max="5895" width="13" style="1" bestFit="1" customWidth="1"/>
    <col min="5896" max="5896" width="15.5546875" style="1" bestFit="1" customWidth="1"/>
    <col min="5897" max="5897" width="13.44140625" style="1" bestFit="1" customWidth="1"/>
    <col min="5898" max="5898" width="16.109375" style="1" bestFit="1" customWidth="1"/>
    <col min="5899" max="6144" width="8.88671875" style="1"/>
    <col min="6145" max="6145" width="6.33203125" style="1" customWidth="1"/>
    <col min="6146" max="6146" width="3.6640625" style="1" customWidth="1"/>
    <col min="6147" max="6147" width="51" style="1" customWidth="1"/>
    <col min="6148" max="6148" width="15.44140625" style="1" customWidth="1"/>
    <col min="6149" max="6149" width="13" style="1" bestFit="1" customWidth="1"/>
    <col min="6150" max="6150" width="15.5546875" style="1" bestFit="1" customWidth="1"/>
    <col min="6151" max="6151" width="13" style="1" bestFit="1" customWidth="1"/>
    <col min="6152" max="6152" width="15.5546875" style="1" bestFit="1" customWidth="1"/>
    <col min="6153" max="6153" width="13.44140625" style="1" bestFit="1" customWidth="1"/>
    <col min="6154" max="6154" width="16.109375" style="1" bestFit="1" customWidth="1"/>
    <col min="6155" max="6400" width="8.88671875" style="1"/>
    <col min="6401" max="6401" width="6.33203125" style="1" customWidth="1"/>
    <col min="6402" max="6402" width="3.6640625" style="1" customWidth="1"/>
    <col min="6403" max="6403" width="51" style="1" customWidth="1"/>
    <col min="6404" max="6404" width="15.44140625" style="1" customWidth="1"/>
    <col min="6405" max="6405" width="13" style="1" bestFit="1" customWidth="1"/>
    <col min="6406" max="6406" width="15.5546875" style="1" bestFit="1" customWidth="1"/>
    <col min="6407" max="6407" width="13" style="1" bestFit="1" customWidth="1"/>
    <col min="6408" max="6408" width="15.5546875" style="1" bestFit="1" customWidth="1"/>
    <col min="6409" max="6409" width="13.44140625" style="1" bestFit="1" customWidth="1"/>
    <col min="6410" max="6410" width="16.109375" style="1" bestFit="1" customWidth="1"/>
    <col min="6411" max="6656" width="8.88671875" style="1"/>
    <col min="6657" max="6657" width="6.33203125" style="1" customWidth="1"/>
    <col min="6658" max="6658" width="3.6640625" style="1" customWidth="1"/>
    <col min="6659" max="6659" width="51" style="1" customWidth="1"/>
    <col min="6660" max="6660" width="15.44140625" style="1" customWidth="1"/>
    <col min="6661" max="6661" width="13" style="1" bestFit="1" customWidth="1"/>
    <col min="6662" max="6662" width="15.5546875" style="1" bestFit="1" customWidth="1"/>
    <col min="6663" max="6663" width="13" style="1" bestFit="1" customWidth="1"/>
    <col min="6664" max="6664" width="15.5546875" style="1" bestFit="1" customWidth="1"/>
    <col min="6665" max="6665" width="13.44140625" style="1" bestFit="1" customWidth="1"/>
    <col min="6666" max="6666" width="16.109375" style="1" bestFit="1" customWidth="1"/>
    <col min="6667" max="6912" width="8.88671875" style="1"/>
    <col min="6913" max="6913" width="6.33203125" style="1" customWidth="1"/>
    <col min="6914" max="6914" width="3.6640625" style="1" customWidth="1"/>
    <col min="6915" max="6915" width="51" style="1" customWidth="1"/>
    <col min="6916" max="6916" width="15.44140625" style="1" customWidth="1"/>
    <col min="6917" max="6917" width="13" style="1" bestFit="1" customWidth="1"/>
    <col min="6918" max="6918" width="15.5546875" style="1" bestFit="1" customWidth="1"/>
    <col min="6919" max="6919" width="13" style="1" bestFit="1" customWidth="1"/>
    <col min="6920" max="6920" width="15.5546875" style="1" bestFit="1" customWidth="1"/>
    <col min="6921" max="6921" width="13.44140625" style="1" bestFit="1" customWidth="1"/>
    <col min="6922" max="6922" width="16.109375" style="1" bestFit="1" customWidth="1"/>
    <col min="6923" max="7168" width="8.88671875" style="1"/>
    <col min="7169" max="7169" width="6.33203125" style="1" customWidth="1"/>
    <col min="7170" max="7170" width="3.6640625" style="1" customWidth="1"/>
    <col min="7171" max="7171" width="51" style="1" customWidth="1"/>
    <col min="7172" max="7172" width="15.44140625" style="1" customWidth="1"/>
    <col min="7173" max="7173" width="13" style="1" bestFit="1" customWidth="1"/>
    <col min="7174" max="7174" width="15.5546875" style="1" bestFit="1" customWidth="1"/>
    <col min="7175" max="7175" width="13" style="1" bestFit="1" customWidth="1"/>
    <col min="7176" max="7176" width="15.5546875" style="1" bestFit="1" customWidth="1"/>
    <col min="7177" max="7177" width="13.44140625" style="1" bestFit="1" customWidth="1"/>
    <col min="7178" max="7178" width="16.109375" style="1" bestFit="1" customWidth="1"/>
    <col min="7179" max="7424" width="8.88671875" style="1"/>
    <col min="7425" max="7425" width="6.33203125" style="1" customWidth="1"/>
    <col min="7426" max="7426" width="3.6640625" style="1" customWidth="1"/>
    <col min="7427" max="7427" width="51" style="1" customWidth="1"/>
    <col min="7428" max="7428" width="15.44140625" style="1" customWidth="1"/>
    <col min="7429" max="7429" width="13" style="1" bestFit="1" customWidth="1"/>
    <col min="7430" max="7430" width="15.5546875" style="1" bestFit="1" customWidth="1"/>
    <col min="7431" max="7431" width="13" style="1" bestFit="1" customWidth="1"/>
    <col min="7432" max="7432" width="15.5546875" style="1" bestFit="1" customWidth="1"/>
    <col min="7433" max="7433" width="13.44140625" style="1" bestFit="1" customWidth="1"/>
    <col min="7434" max="7434" width="16.109375" style="1" bestFit="1" customWidth="1"/>
    <col min="7435" max="7680" width="8.88671875" style="1"/>
    <col min="7681" max="7681" width="6.33203125" style="1" customWidth="1"/>
    <col min="7682" max="7682" width="3.6640625" style="1" customWidth="1"/>
    <col min="7683" max="7683" width="51" style="1" customWidth="1"/>
    <col min="7684" max="7684" width="15.44140625" style="1" customWidth="1"/>
    <col min="7685" max="7685" width="13" style="1" bestFit="1" customWidth="1"/>
    <col min="7686" max="7686" width="15.5546875" style="1" bestFit="1" customWidth="1"/>
    <col min="7687" max="7687" width="13" style="1" bestFit="1" customWidth="1"/>
    <col min="7688" max="7688" width="15.5546875" style="1" bestFit="1" customWidth="1"/>
    <col min="7689" max="7689" width="13.44140625" style="1" bestFit="1" customWidth="1"/>
    <col min="7690" max="7690" width="16.109375" style="1" bestFit="1" customWidth="1"/>
    <col min="7691" max="7936" width="8.88671875" style="1"/>
    <col min="7937" max="7937" width="6.33203125" style="1" customWidth="1"/>
    <col min="7938" max="7938" width="3.6640625" style="1" customWidth="1"/>
    <col min="7939" max="7939" width="51" style="1" customWidth="1"/>
    <col min="7940" max="7940" width="15.44140625" style="1" customWidth="1"/>
    <col min="7941" max="7941" width="13" style="1" bestFit="1" customWidth="1"/>
    <col min="7942" max="7942" width="15.5546875" style="1" bestFit="1" customWidth="1"/>
    <col min="7943" max="7943" width="13" style="1" bestFit="1" customWidth="1"/>
    <col min="7944" max="7944" width="15.5546875" style="1" bestFit="1" customWidth="1"/>
    <col min="7945" max="7945" width="13.44140625" style="1" bestFit="1" customWidth="1"/>
    <col min="7946" max="7946" width="16.109375" style="1" bestFit="1" customWidth="1"/>
    <col min="7947" max="8192" width="8.88671875" style="1"/>
    <col min="8193" max="8193" width="6.33203125" style="1" customWidth="1"/>
    <col min="8194" max="8194" width="3.6640625" style="1" customWidth="1"/>
    <col min="8195" max="8195" width="51" style="1" customWidth="1"/>
    <col min="8196" max="8196" width="15.44140625" style="1" customWidth="1"/>
    <col min="8197" max="8197" width="13" style="1" bestFit="1" customWidth="1"/>
    <col min="8198" max="8198" width="15.5546875" style="1" bestFit="1" customWidth="1"/>
    <col min="8199" max="8199" width="13" style="1" bestFit="1" customWidth="1"/>
    <col min="8200" max="8200" width="15.5546875" style="1" bestFit="1" customWidth="1"/>
    <col min="8201" max="8201" width="13.44140625" style="1" bestFit="1" customWidth="1"/>
    <col min="8202" max="8202" width="16.109375" style="1" bestFit="1" customWidth="1"/>
    <col min="8203" max="8448" width="8.88671875" style="1"/>
    <col min="8449" max="8449" width="6.33203125" style="1" customWidth="1"/>
    <col min="8450" max="8450" width="3.6640625" style="1" customWidth="1"/>
    <col min="8451" max="8451" width="51" style="1" customWidth="1"/>
    <col min="8452" max="8452" width="15.44140625" style="1" customWidth="1"/>
    <col min="8453" max="8453" width="13" style="1" bestFit="1" customWidth="1"/>
    <col min="8454" max="8454" width="15.5546875" style="1" bestFit="1" customWidth="1"/>
    <col min="8455" max="8455" width="13" style="1" bestFit="1" customWidth="1"/>
    <col min="8456" max="8456" width="15.5546875" style="1" bestFit="1" customWidth="1"/>
    <col min="8457" max="8457" width="13.44140625" style="1" bestFit="1" customWidth="1"/>
    <col min="8458" max="8458" width="16.109375" style="1" bestFit="1" customWidth="1"/>
    <col min="8459" max="8704" width="8.88671875" style="1"/>
    <col min="8705" max="8705" width="6.33203125" style="1" customWidth="1"/>
    <col min="8706" max="8706" width="3.6640625" style="1" customWidth="1"/>
    <col min="8707" max="8707" width="51" style="1" customWidth="1"/>
    <col min="8708" max="8708" width="15.44140625" style="1" customWidth="1"/>
    <col min="8709" max="8709" width="13" style="1" bestFit="1" customWidth="1"/>
    <col min="8710" max="8710" width="15.5546875" style="1" bestFit="1" customWidth="1"/>
    <col min="8711" max="8711" width="13" style="1" bestFit="1" customWidth="1"/>
    <col min="8712" max="8712" width="15.5546875" style="1" bestFit="1" customWidth="1"/>
    <col min="8713" max="8713" width="13.44140625" style="1" bestFit="1" customWidth="1"/>
    <col min="8714" max="8714" width="16.109375" style="1" bestFit="1" customWidth="1"/>
    <col min="8715" max="8960" width="8.88671875" style="1"/>
    <col min="8961" max="8961" width="6.33203125" style="1" customWidth="1"/>
    <col min="8962" max="8962" width="3.6640625" style="1" customWidth="1"/>
    <col min="8963" max="8963" width="51" style="1" customWidth="1"/>
    <col min="8964" max="8964" width="15.44140625" style="1" customWidth="1"/>
    <col min="8965" max="8965" width="13" style="1" bestFit="1" customWidth="1"/>
    <col min="8966" max="8966" width="15.5546875" style="1" bestFit="1" customWidth="1"/>
    <col min="8967" max="8967" width="13" style="1" bestFit="1" customWidth="1"/>
    <col min="8968" max="8968" width="15.5546875" style="1" bestFit="1" customWidth="1"/>
    <col min="8969" max="8969" width="13.44140625" style="1" bestFit="1" customWidth="1"/>
    <col min="8970" max="8970" width="16.109375" style="1" bestFit="1" customWidth="1"/>
    <col min="8971" max="9216" width="8.88671875" style="1"/>
    <col min="9217" max="9217" width="6.33203125" style="1" customWidth="1"/>
    <col min="9218" max="9218" width="3.6640625" style="1" customWidth="1"/>
    <col min="9219" max="9219" width="51" style="1" customWidth="1"/>
    <col min="9220" max="9220" width="15.44140625" style="1" customWidth="1"/>
    <col min="9221" max="9221" width="13" style="1" bestFit="1" customWidth="1"/>
    <col min="9222" max="9222" width="15.5546875" style="1" bestFit="1" customWidth="1"/>
    <col min="9223" max="9223" width="13" style="1" bestFit="1" customWidth="1"/>
    <col min="9224" max="9224" width="15.5546875" style="1" bestFit="1" customWidth="1"/>
    <col min="9225" max="9225" width="13.44140625" style="1" bestFit="1" customWidth="1"/>
    <col min="9226" max="9226" width="16.109375" style="1" bestFit="1" customWidth="1"/>
    <col min="9227" max="9472" width="8.88671875" style="1"/>
    <col min="9473" max="9473" width="6.33203125" style="1" customWidth="1"/>
    <col min="9474" max="9474" width="3.6640625" style="1" customWidth="1"/>
    <col min="9475" max="9475" width="51" style="1" customWidth="1"/>
    <col min="9476" max="9476" width="15.44140625" style="1" customWidth="1"/>
    <col min="9477" max="9477" width="13" style="1" bestFit="1" customWidth="1"/>
    <col min="9478" max="9478" width="15.5546875" style="1" bestFit="1" customWidth="1"/>
    <col min="9479" max="9479" width="13" style="1" bestFit="1" customWidth="1"/>
    <col min="9480" max="9480" width="15.5546875" style="1" bestFit="1" customWidth="1"/>
    <col min="9481" max="9481" width="13.44140625" style="1" bestFit="1" customWidth="1"/>
    <col min="9482" max="9482" width="16.109375" style="1" bestFit="1" customWidth="1"/>
    <col min="9483" max="9728" width="8.88671875" style="1"/>
    <col min="9729" max="9729" width="6.33203125" style="1" customWidth="1"/>
    <col min="9730" max="9730" width="3.6640625" style="1" customWidth="1"/>
    <col min="9731" max="9731" width="51" style="1" customWidth="1"/>
    <col min="9732" max="9732" width="15.44140625" style="1" customWidth="1"/>
    <col min="9733" max="9733" width="13" style="1" bestFit="1" customWidth="1"/>
    <col min="9734" max="9734" width="15.5546875" style="1" bestFit="1" customWidth="1"/>
    <col min="9735" max="9735" width="13" style="1" bestFit="1" customWidth="1"/>
    <col min="9736" max="9736" width="15.5546875" style="1" bestFit="1" customWidth="1"/>
    <col min="9737" max="9737" width="13.44140625" style="1" bestFit="1" customWidth="1"/>
    <col min="9738" max="9738" width="16.109375" style="1" bestFit="1" customWidth="1"/>
    <col min="9739" max="9984" width="8.88671875" style="1"/>
    <col min="9985" max="9985" width="6.33203125" style="1" customWidth="1"/>
    <col min="9986" max="9986" width="3.6640625" style="1" customWidth="1"/>
    <col min="9987" max="9987" width="51" style="1" customWidth="1"/>
    <col min="9988" max="9988" width="15.44140625" style="1" customWidth="1"/>
    <col min="9989" max="9989" width="13" style="1" bestFit="1" customWidth="1"/>
    <col min="9990" max="9990" width="15.5546875" style="1" bestFit="1" customWidth="1"/>
    <col min="9991" max="9991" width="13" style="1" bestFit="1" customWidth="1"/>
    <col min="9992" max="9992" width="15.5546875" style="1" bestFit="1" customWidth="1"/>
    <col min="9993" max="9993" width="13.44140625" style="1" bestFit="1" customWidth="1"/>
    <col min="9994" max="9994" width="16.109375" style="1" bestFit="1" customWidth="1"/>
    <col min="9995" max="10240" width="8.88671875" style="1"/>
    <col min="10241" max="10241" width="6.33203125" style="1" customWidth="1"/>
    <col min="10242" max="10242" width="3.6640625" style="1" customWidth="1"/>
    <col min="10243" max="10243" width="51" style="1" customWidth="1"/>
    <col min="10244" max="10244" width="15.44140625" style="1" customWidth="1"/>
    <col min="10245" max="10245" width="13" style="1" bestFit="1" customWidth="1"/>
    <col min="10246" max="10246" width="15.5546875" style="1" bestFit="1" customWidth="1"/>
    <col min="10247" max="10247" width="13" style="1" bestFit="1" customWidth="1"/>
    <col min="10248" max="10248" width="15.5546875" style="1" bestFit="1" customWidth="1"/>
    <col min="10249" max="10249" width="13.44140625" style="1" bestFit="1" customWidth="1"/>
    <col min="10250" max="10250" width="16.109375" style="1" bestFit="1" customWidth="1"/>
    <col min="10251" max="10496" width="8.88671875" style="1"/>
    <col min="10497" max="10497" width="6.33203125" style="1" customWidth="1"/>
    <col min="10498" max="10498" width="3.6640625" style="1" customWidth="1"/>
    <col min="10499" max="10499" width="51" style="1" customWidth="1"/>
    <col min="10500" max="10500" width="15.44140625" style="1" customWidth="1"/>
    <col min="10501" max="10501" width="13" style="1" bestFit="1" customWidth="1"/>
    <col min="10502" max="10502" width="15.5546875" style="1" bestFit="1" customWidth="1"/>
    <col min="10503" max="10503" width="13" style="1" bestFit="1" customWidth="1"/>
    <col min="10504" max="10504" width="15.5546875" style="1" bestFit="1" customWidth="1"/>
    <col min="10505" max="10505" width="13.44140625" style="1" bestFit="1" customWidth="1"/>
    <col min="10506" max="10506" width="16.109375" style="1" bestFit="1" customWidth="1"/>
    <col min="10507" max="10752" width="8.88671875" style="1"/>
    <col min="10753" max="10753" width="6.33203125" style="1" customWidth="1"/>
    <col min="10754" max="10754" width="3.6640625" style="1" customWidth="1"/>
    <col min="10755" max="10755" width="51" style="1" customWidth="1"/>
    <col min="10756" max="10756" width="15.44140625" style="1" customWidth="1"/>
    <col min="10757" max="10757" width="13" style="1" bestFit="1" customWidth="1"/>
    <col min="10758" max="10758" width="15.5546875" style="1" bestFit="1" customWidth="1"/>
    <col min="10759" max="10759" width="13" style="1" bestFit="1" customWidth="1"/>
    <col min="10760" max="10760" width="15.5546875" style="1" bestFit="1" customWidth="1"/>
    <col min="10761" max="10761" width="13.44140625" style="1" bestFit="1" customWidth="1"/>
    <col min="10762" max="10762" width="16.109375" style="1" bestFit="1" customWidth="1"/>
    <col min="10763" max="11008" width="8.88671875" style="1"/>
    <col min="11009" max="11009" width="6.33203125" style="1" customWidth="1"/>
    <col min="11010" max="11010" width="3.6640625" style="1" customWidth="1"/>
    <col min="11011" max="11011" width="51" style="1" customWidth="1"/>
    <col min="11012" max="11012" width="15.44140625" style="1" customWidth="1"/>
    <col min="11013" max="11013" width="13" style="1" bestFit="1" customWidth="1"/>
    <col min="11014" max="11014" width="15.5546875" style="1" bestFit="1" customWidth="1"/>
    <col min="11015" max="11015" width="13" style="1" bestFit="1" customWidth="1"/>
    <col min="11016" max="11016" width="15.5546875" style="1" bestFit="1" customWidth="1"/>
    <col min="11017" max="11017" width="13.44140625" style="1" bestFit="1" customWidth="1"/>
    <col min="11018" max="11018" width="16.109375" style="1" bestFit="1" customWidth="1"/>
    <col min="11019" max="11264" width="8.88671875" style="1"/>
    <col min="11265" max="11265" width="6.33203125" style="1" customWidth="1"/>
    <col min="11266" max="11266" width="3.6640625" style="1" customWidth="1"/>
    <col min="11267" max="11267" width="51" style="1" customWidth="1"/>
    <col min="11268" max="11268" width="15.44140625" style="1" customWidth="1"/>
    <col min="11269" max="11269" width="13" style="1" bestFit="1" customWidth="1"/>
    <col min="11270" max="11270" width="15.5546875" style="1" bestFit="1" customWidth="1"/>
    <col min="11271" max="11271" width="13" style="1" bestFit="1" customWidth="1"/>
    <col min="11272" max="11272" width="15.5546875" style="1" bestFit="1" customWidth="1"/>
    <col min="11273" max="11273" width="13.44140625" style="1" bestFit="1" customWidth="1"/>
    <col min="11274" max="11274" width="16.109375" style="1" bestFit="1" customWidth="1"/>
    <col min="11275" max="11520" width="8.88671875" style="1"/>
    <col min="11521" max="11521" width="6.33203125" style="1" customWidth="1"/>
    <col min="11522" max="11522" width="3.6640625" style="1" customWidth="1"/>
    <col min="11523" max="11523" width="51" style="1" customWidth="1"/>
    <col min="11524" max="11524" width="15.44140625" style="1" customWidth="1"/>
    <col min="11525" max="11525" width="13" style="1" bestFit="1" customWidth="1"/>
    <col min="11526" max="11526" width="15.5546875" style="1" bestFit="1" customWidth="1"/>
    <col min="11527" max="11527" width="13" style="1" bestFit="1" customWidth="1"/>
    <col min="11528" max="11528" width="15.5546875" style="1" bestFit="1" customWidth="1"/>
    <col min="11529" max="11529" width="13.44140625" style="1" bestFit="1" customWidth="1"/>
    <col min="11530" max="11530" width="16.109375" style="1" bestFit="1" customWidth="1"/>
    <col min="11531" max="11776" width="8.88671875" style="1"/>
    <col min="11777" max="11777" width="6.33203125" style="1" customWidth="1"/>
    <col min="11778" max="11778" width="3.6640625" style="1" customWidth="1"/>
    <col min="11779" max="11779" width="51" style="1" customWidth="1"/>
    <col min="11780" max="11780" width="15.44140625" style="1" customWidth="1"/>
    <col min="11781" max="11781" width="13" style="1" bestFit="1" customWidth="1"/>
    <col min="11782" max="11782" width="15.5546875" style="1" bestFit="1" customWidth="1"/>
    <col min="11783" max="11783" width="13" style="1" bestFit="1" customWidth="1"/>
    <col min="11784" max="11784" width="15.5546875" style="1" bestFit="1" customWidth="1"/>
    <col min="11785" max="11785" width="13.44140625" style="1" bestFit="1" customWidth="1"/>
    <col min="11786" max="11786" width="16.109375" style="1" bestFit="1" customWidth="1"/>
    <col min="11787" max="12032" width="8.88671875" style="1"/>
    <col min="12033" max="12033" width="6.33203125" style="1" customWidth="1"/>
    <col min="12034" max="12034" width="3.6640625" style="1" customWidth="1"/>
    <col min="12035" max="12035" width="51" style="1" customWidth="1"/>
    <col min="12036" max="12036" width="15.44140625" style="1" customWidth="1"/>
    <col min="12037" max="12037" width="13" style="1" bestFit="1" customWidth="1"/>
    <col min="12038" max="12038" width="15.5546875" style="1" bestFit="1" customWidth="1"/>
    <col min="12039" max="12039" width="13" style="1" bestFit="1" customWidth="1"/>
    <col min="12040" max="12040" width="15.5546875" style="1" bestFit="1" customWidth="1"/>
    <col min="12041" max="12041" width="13.44140625" style="1" bestFit="1" customWidth="1"/>
    <col min="12042" max="12042" width="16.109375" style="1" bestFit="1" customWidth="1"/>
    <col min="12043" max="12288" width="8.88671875" style="1"/>
    <col min="12289" max="12289" width="6.33203125" style="1" customWidth="1"/>
    <col min="12290" max="12290" width="3.6640625" style="1" customWidth="1"/>
    <col min="12291" max="12291" width="51" style="1" customWidth="1"/>
    <col min="12292" max="12292" width="15.44140625" style="1" customWidth="1"/>
    <col min="12293" max="12293" width="13" style="1" bestFit="1" customWidth="1"/>
    <col min="12294" max="12294" width="15.5546875" style="1" bestFit="1" customWidth="1"/>
    <col min="12295" max="12295" width="13" style="1" bestFit="1" customWidth="1"/>
    <col min="12296" max="12296" width="15.5546875" style="1" bestFit="1" customWidth="1"/>
    <col min="12297" max="12297" width="13.44140625" style="1" bestFit="1" customWidth="1"/>
    <col min="12298" max="12298" width="16.109375" style="1" bestFit="1" customWidth="1"/>
    <col min="12299" max="12544" width="8.88671875" style="1"/>
    <col min="12545" max="12545" width="6.33203125" style="1" customWidth="1"/>
    <col min="12546" max="12546" width="3.6640625" style="1" customWidth="1"/>
    <col min="12547" max="12547" width="51" style="1" customWidth="1"/>
    <col min="12548" max="12548" width="15.44140625" style="1" customWidth="1"/>
    <col min="12549" max="12549" width="13" style="1" bestFit="1" customWidth="1"/>
    <col min="12550" max="12550" width="15.5546875" style="1" bestFit="1" customWidth="1"/>
    <col min="12551" max="12551" width="13" style="1" bestFit="1" customWidth="1"/>
    <col min="12552" max="12552" width="15.5546875" style="1" bestFit="1" customWidth="1"/>
    <col min="12553" max="12553" width="13.44140625" style="1" bestFit="1" customWidth="1"/>
    <col min="12554" max="12554" width="16.109375" style="1" bestFit="1" customWidth="1"/>
    <col min="12555" max="12800" width="8.88671875" style="1"/>
    <col min="12801" max="12801" width="6.33203125" style="1" customWidth="1"/>
    <col min="12802" max="12802" width="3.6640625" style="1" customWidth="1"/>
    <col min="12803" max="12803" width="51" style="1" customWidth="1"/>
    <col min="12804" max="12804" width="15.44140625" style="1" customWidth="1"/>
    <col min="12805" max="12805" width="13" style="1" bestFit="1" customWidth="1"/>
    <col min="12806" max="12806" width="15.5546875" style="1" bestFit="1" customWidth="1"/>
    <col min="12807" max="12807" width="13" style="1" bestFit="1" customWidth="1"/>
    <col min="12808" max="12808" width="15.5546875" style="1" bestFit="1" customWidth="1"/>
    <col min="12809" max="12809" width="13.44140625" style="1" bestFit="1" customWidth="1"/>
    <col min="12810" max="12810" width="16.109375" style="1" bestFit="1" customWidth="1"/>
    <col min="12811" max="13056" width="8.88671875" style="1"/>
    <col min="13057" max="13057" width="6.33203125" style="1" customWidth="1"/>
    <col min="13058" max="13058" width="3.6640625" style="1" customWidth="1"/>
    <col min="13059" max="13059" width="51" style="1" customWidth="1"/>
    <col min="13060" max="13060" width="15.44140625" style="1" customWidth="1"/>
    <col min="13061" max="13061" width="13" style="1" bestFit="1" customWidth="1"/>
    <col min="13062" max="13062" width="15.5546875" style="1" bestFit="1" customWidth="1"/>
    <col min="13063" max="13063" width="13" style="1" bestFit="1" customWidth="1"/>
    <col min="13064" max="13064" width="15.5546875" style="1" bestFit="1" customWidth="1"/>
    <col min="13065" max="13065" width="13.44140625" style="1" bestFit="1" customWidth="1"/>
    <col min="13066" max="13066" width="16.109375" style="1" bestFit="1" customWidth="1"/>
    <col min="13067" max="13312" width="8.88671875" style="1"/>
    <col min="13313" max="13313" width="6.33203125" style="1" customWidth="1"/>
    <col min="13314" max="13314" width="3.6640625" style="1" customWidth="1"/>
    <col min="13315" max="13315" width="51" style="1" customWidth="1"/>
    <col min="13316" max="13316" width="15.44140625" style="1" customWidth="1"/>
    <col min="13317" max="13317" width="13" style="1" bestFit="1" customWidth="1"/>
    <col min="13318" max="13318" width="15.5546875" style="1" bestFit="1" customWidth="1"/>
    <col min="13319" max="13319" width="13" style="1" bestFit="1" customWidth="1"/>
    <col min="13320" max="13320" width="15.5546875" style="1" bestFit="1" customWidth="1"/>
    <col min="13321" max="13321" width="13.44140625" style="1" bestFit="1" customWidth="1"/>
    <col min="13322" max="13322" width="16.109375" style="1" bestFit="1" customWidth="1"/>
    <col min="13323" max="13568" width="8.88671875" style="1"/>
    <col min="13569" max="13569" width="6.33203125" style="1" customWidth="1"/>
    <col min="13570" max="13570" width="3.6640625" style="1" customWidth="1"/>
    <col min="13571" max="13571" width="51" style="1" customWidth="1"/>
    <col min="13572" max="13572" width="15.44140625" style="1" customWidth="1"/>
    <col min="13573" max="13573" width="13" style="1" bestFit="1" customWidth="1"/>
    <col min="13574" max="13574" width="15.5546875" style="1" bestFit="1" customWidth="1"/>
    <col min="13575" max="13575" width="13" style="1" bestFit="1" customWidth="1"/>
    <col min="13576" max="13576" width="15.5546875" style="1" bestFit="1" customWidth="1"/>
    <col min="13577" max="13577" width="13.44140625" style="1" bestFit="1" customWidth="1"/>
    <col min="13578" max="13578" width="16.109375" style="1" bestFit="1" customWidth="1"/>
    <col min="13579" max="13824" width="8.88671875" style="1"/>
    <col min="13825" max="13825" width="6.33203125" style="1" customWidth="1"/>
    <col min="13826" max="13826" width="3.6640625" style="1" customWidth="1"/>
    <col min="13827" max="13827" width="51" style="1" customWidth="1"/>
    <col min="13828" max="13828" width="15.44140625" style="1" customWidth="1"/>
    <col min="13829" max="13829" width="13" style="1" bestFit="1" customWidth="1"/>
    <col min="13830" max="13830" width="15.5546875" style="1" bestFit="1" customWidth="1"/>
    <col min="13831" max="13831" width="13" style="1" bestFit="1" customWidth="1"/>
    <col min="13832" max="13832" width="15.5546875" style="1" bestFit="1" customWidth="1"/>
    <col min="13833" max="13833" width="13.44140625" style="1" bestFit="1" customWidth="1"/>
    <col min="13834" max="13834" width="16.109375" style="1" bestFit="1" customWidth="1"/>
    <col min="13835" max="14080" width="8.88671875" style="1"/>
    <col min="14081" max="14081" width="6.33203125" style="1" customWidth="1"/>
    <col min="14082" max="14082" width="3.6640625" style="1" customWidth="1"/>
    <col min="14083" max="14083" width="51" style="1" customWidth="1"/>
    <col min="14084" max="14084" width="15.44140625" style="1" customWidth="1"/>
    <col min="14085" max="14085" width="13" style="1" bestFit="1" customWidth="1"/>
    <col min="14086" max="14086" width="15.5546875" style="1" bestFit="1" customWidth="1"/>
    <col min="14087" max="14087" width="13" style="1" bestFit="1" customWidth="1"/>
    <col min="14088" max="14088" width="15.5546875" style="1" bestFit="1" customWidth="1"/>
    <col min="14089" max="14089" width="13.44140625" style="1" bestFit="1" customWidth="1"/>
    <col min="14090" max="14090" width="16.109375" style="1" bestFit="1" customWidth="1"/>
    <col min="14091" max="14336" width="8.88671875" style="1"/>
    <col min="14337" max="14337" width="6.33203125" style="1" customWidth="1"/>
    <col min="14338" max="14338" width="3.6640625" style="1" customWidth="1"/>
    <col min="14339" max="14339" width="51" style="1" customWidth="1"/>
    <col min="14340" max="14340" width="15.44140625" style="1" customWidth="1"/>
    <col min="14341" max="14341" width="13" style="1" bestFit="1" customWidth="1"/>
    <col min="14342" max="14342" width="15.5546875" style="1" bestFit="1" customWidth="1"/>
    <col min="14343" max="14343" width="13" style="1" bestFit="1" customWidth="1"/>
    <col min="14344" max="14344" width="15.5546875" style="1" bestFit="1" customWidth="1"/>
    <col min="14345" max="14345" width="13.44140625" style="1" bestFit="1" customWidth="1"/>
    <col min="14346" max="14346" width="16.109375" style="1" bestFit="1" customWidth="1"/>
    <col min="14347" max="14592" width="8.88671875" style="1"/>
    <col min="14593" max="14593" width="6.33203125" style="1" customWidth="1"/>
    <col min="14594" max="14594" width="3.6640625" style="1" customWidth="1"/>
    <col min="14595" max="14595" width="51" style="1" customWidth="1"/>
    <col min="14596" max="14596" width="15.44140625" style="1" customWidth="1"/>
    <col min="14597" max="14597" width="13" style="1" bestFit="1" customWidth="1"/>
    <col min="14598" max="14598" width="15.5546875" style="1" bestFit="1" customWidth="1"/>
    <col min="14599" max="14599" width="13" style="1" bestFit="1" customWidth="1"/>
    <col min="14600" max="14600" width="15.5546875" style="1" bestFit="1" customWidth="1"/>
    <col min="14601" max="14601" width="13.44140625" style="1" bestFit="1" customWidth="1"/>
    <col min="14602" max="14602" width="16.109375" style="1" bestFit="1" customWidth="1"/>
    <col min="14603" max="14848" width="8.88671875" style="1"/>
    <col min="14849" max="14849" width="6.33203125" style="1" customWidth="1"/>
    <col min="14850" max="14850" width="3.6640625" style="1" customWidth="1"/>
    <col min="14851" max="14851" width="51" style="1" customWidth="1"/>
    <col min="14852" max="14852" width="15.44140625" style="1" customWidth="1"/>
    <col min="14853" max="14853" width="13" style="1" bestFit="1" customWidth="1"/>
    <col min="14854" max="14854" width="15.5546875" style="1" bestFit="1" customWidth="1"/>
    <col min="14855" max="14855" width="13" style="1" bestFit="1" customWidth="1"/>
    <col min="14856" max="14856" width="15.5546875" style="1" bestFit="1" customWidth="1"/>
    <col min="14857" max="14857" width="13.44140625" style="1" bestFit="1" customWidth="1"/>
    <col min="14858" max="14858" width="16.109375" style="1" bestFit="1" customWidth="1"/>
    <col min="14859" max="15104" width="8.88671875" style="1"/>
    <col min="15105" max="15105" width="6.33203125" style="1" customWidth="1"/>
    <col min="15106" max="15106" width="3.6640625" style="1" customWidth="1"/>
    <col min="15107" max="15107" width="51" style="1" customWidth="1"/>
    <col min="15108" max="15108" width="15.44140625" style="1" customWidth="1"/>
    <col min="15109" max="15109" width="13" style="1" bestFit="1" customWidth="1"/>
    <col min="15110" max="15110" width="15.5546875" style="1" bestFit="1" customWidth="1"/>
    <col min="15111" max="15111" width="13" style="1" bestFit="1" customWidth="1"/>
    <col min="15112" max="15112" width="15.5546875" style="1" bestFit="1" customWidth="1"/>
    <col min="15113" max="15113" width="13.44140625" style="1" bestFit="1" customWidth="1"/>
    <col min="15114" max="15114" width="16.109375" style="1" bestFit="1" customWidth="1"/>
    <col min="15115" max="15360" width="8.88671875" style="1"/>
    <col min="15361" max="15361" width="6.33203125" style="1" customWidth="1"/>
    <col min="15362" max="15362" width="3.6640625" style="1" customWidth="1"/>
    <col min="15363" max="15363" width="51" style="1" customWidth="1"/>
    <col min="15364" max="15364" width="15.44140625" style="1" customWidth="1"/>
    <col min="15365" max="15365" width="13" style="1" bestFit="1" customWidth="1"/>
    <col min="15366" max="15366" width="15.5546875" style="1" bestFit="1" customWidth="1"/>
    <col min="15367" max="15367" width="13" style="1" bestFit="1" customWidth="1"/>
    <col min="15368" max="15368" width="15.5546875" style="1" bestFit="1" customWidth="1"/>
    <col min="15369" max="15369" width="13.44140625" style="1" bestFit="1" customWidth="1"/>
    <col min="15370" max="15370" width="16.109375" style="1" bestFit="1" customWidth="1"/>
    <col min="15371" max="15616" width="8.88671875" style="1"/>
    <col min="15617" max="15617" width="6.33203125" style="1" customWidth="1"/>
    <col min="15618" max="15618" width="3.6640625" style="1" customWidth="1"/>
    <col min="15619" max="15619" width="51" style="1" customWidth="1"/>
    <col min="15620" max="15620" width="15.44140625" style="1" customWidth="1"/>
    <col min="15621" max="15621" width="13" style="1" bestFit="1" customWidth="1"/>
    <col min="15622" max="15622" width="15.5546875" style="1" bestFit="1" customWidth="1"/>
    <col min="15623" max="15623" width="13" style="1" bestFit="1" customWidth="1"/>
    <col min="15624" max="15624" width="15.5546875" style="1" bestFit="1" customWidth="1"/>
    <col min="15625" max="15625" width="13.44140625" style="1" bestFit="1" customWidth="1"/>
    <col min="15626" max="15626" width="16.109375" style="1" bestFit="1" customWidth="1"/>
    <col min="15627" max="15872" width="8.88671875" style="1"/>
    <col min="15873" max="15873" width="6.33203125" style="1" customWidth="1"/>
    <col min="15874" max="15874" width="3.6640625" style="1" customWidth="1"/>
    <col min="15875" max="15875" width="51" style="1" customWidth="1"/>
    <col min="15876" max="15876" width="15.44140625" style="1" customWidth="1"/>
    <col min="15877" max="15877" width="13" style="1" bestFit="1" customWidth="1"/>
    <col min="15878" max="15878" width="15.5546875" style="1" bestFit="1" customWidth="1"/>
    <col min="15879" max="15879" width="13" style="1" bestFit="1" customWidth="1"/>
    <col min="15880" max="15880" width="15.5546875" style="1" bestFit="1" customWidth="1"/>
    <col min="15881" max="15881" width="13.44140625" style="1" bestFit="1" customWidth="1"/>
    <col min="15882" max="15882" width="16.109375" style="1" bestFit="1" customWidth="1"/>
    <col min="15883" max="16128" width="8.88671875" style="1"/>
    <col min="16129" max="16129" width="6.33203125" style="1" customWidth="1"/>
    <col min="16130" max="16130" width="3.6640625" style="1" customWidth="1"/>
    <col min="16131" max="16131" width="51" style="1" customWidth="1"/>
    <col min="16132" max="16132" width="15.44140625" style="1" customWidth="1"/>
    <col min="16133" max="16133" width="13" style="1" bestFit="1" customWidth="1"/>
    <col min="16134" max="16134" width="15.5546875" style="1" bestFit="1" customWidth="1"/>
    <col min="16135" max="16135" width="13" style="1" bestFit="1" customWidth="1"/>
    <col min="16136" max="16136" width="15.5546875" style="1" bestFit="1" customWidth="1"/>
    <col min="16137" max="16137" width="13.44140625" style="1" bestFit="1" customWidth="1"/>
    <col min="16138" max="16138" width="16.109375" style="1" bestFit="1" customWidth="1"/>
    <col min="16139" max="16384" width="8.88671875" style="1"/>
  </cols>
  <sheetData>
    <row r="1" spans="1:10" ht="24" customHeight="1" x14ac:dyDescent="0.35">
      <c r="A1" s="334" t="s">
        <v>169</v>
      </c>
      <c r="B1" s="324"/>
      <c r="C1" s="324"/>
      <c r="D1" s="324"/>
      <c r="E1" s="324"/>
      <c r="F1" s="324"/>
      <c r="G1" s="324"/>
      <c r="H1" s="324"/>
      <c r="I1" s="324" t="s">
        <v>226</v>
      </c>
      <c r="J1" s="335"/>
    </row>
    <row r="2" spans="1:10" ht="24" customHeight="1" thickBot="1" x14ac:dyDescent="0.4">
      <c r="A2" s="336" t="s">
        <v>170</v>
      </c>
      <c r="B2" s="337"/>
      <c r="C2" s="337"/>
      <c r="D2" s="337"/>
      <c r="E2" s="337"/>
      <c r="F2" s="337"/>
      <c r="G2" s="337"/>
      <c r="H2" s="337"/>
      <c r="I2" s="337" t="s">
        <v>171</v>
      </c>
      <c r="J2" s="338"/>
    </row>
    <row r="3" spans="1:10" ht="34.5" customHeight="1" x14ac:dyDescent="0.35">
      <c r="A3" s="331" t="s">
        <v>12</v>
      </c>
      <c r="B3" s="334" t="s">
        <v>13</v>
      </c>
      <c r="C3" s="324"/>
      <c r="D3" s="335"/>
      <c r="E3" s="329" t="s">
        <v>227</v>
      </c>
      <c r="F3" s="330"/>
      <c r="G3" s="329" t="s">
        <v>228</v>
      </c>
      <c r="H3" s="330"/>
      <c r="I3" s="329" t="s">
        <v>14</v>
      </c>
      <c r="J3" s="330"/>
    </row>
    <row r="4" spans="1:10" ht="16.8" thickBot="1" x14ac:dyDescent="0.4">
      <c r="A4" s="356"/>
      <c r="B4" s="357"/>
      <c r="C4" s="351"/>
      <c r="D4" s="358"/>
      <c r="E4" s="299" t="s">
        <v>15</v>
      </c>
      <c r="F4" s="267" t="s">
        <v>16</v>
      </c>
      <c r="G4" s="299" t="s">
        <v>15</v>
      </c>
      <c r="H4" s="300" t="s">
        <v>16</v>
      </c>
      <c r="I4" s="54" t="s">
        <v>15</v>
      </c>
      <c r="J4" s="270" t="s">
        <v>16</v>
      </c>
    </row>
    <row r="5" spans="1:10" ht="24" customHeight="1" x14ac:dyDescent="0.35">
      <c r="A5" s="167" t="s">
        <v>1</v>
      </c>
      <c r="B5" s="352" t="s">
        <v>172</v>
      </c>
      <c r="C5" s="339"/>
      <c r="D5" s="340"/>
      <c r="E5" s="355"/>
      <c r="F5" s="355"/>
      <c r="G5" s="355"/>
      <c r="H5" s="355"/>
      <c r="I5" s="343"/>
      <c r="J5" s="342"/>
    </row>
    <row r="6" spans="1:10" ht="24" customHeight="1" x14ac:dyDescent="0.35">
      <c r="A6" s="168"/>
      <c r="B6" s="285">
        <v>1</v>
      </c>
      <c r="C6" s="169" t="s">
        <v>173</v>
      </c>
      <c r="D6" s="47" t="s">
        <v>17</v>
      </c>
      <c r="E6" s="301">
        <v>9377.3856699999997</v>
      </c>
      <c r="F6" s="301">
        <v>9377.3856699999997</v>
      </c>
      <c r="G6" s="301">
        <v>7432.09</v>
      </c>
      <c r="H6" s="301">
        <v>7432.09</v>
      </c>
      <c r="I6" s="276">
        <f t="shared" ref="I6:J6" si="0">(E6-G6)/G6*100</f>
        <v>26.174274934776076</v>
      </c>
      <c r="J6" s="275">
        <f t="shared" si="0"/>
        <v>26.174274934776076</v>
      </c>
    </row>
    <row r="7" spans="1:10" ht="35.25" customHeight="1" x14ac:dyDescent="0.35">
      <c r="A7" s="168"/>
      <c r="B7" s="285">
        <v>2</v>
      </c>
      <c r="C7" s="169" t="s">
        <v>174</v>
      </c>
      <c r="D7" s="47" t="s">
        <v>17</v>
      </c>
      <c r="E7" s="301">
        <v>0.94130800000000003</v>
      </c>
      <c r="F7" s="301">
        <v>0.94130800000000003</v>
      </c>
      <c r="G7" s="301">
        <v>1.6</v>
      </c>
      <c r="H7" s="301">
        <v>1.6</v>
      </c>
      <c r="I7" s="276">
        <f>(E7-G7)/G7*100</f>
        <v>-41.16825</v>
      </c>
      <c r="J7" s="275">
        <f>(F7-H7)/H7*100</f>
        <v>-41.16825</v>
      </c>
    </row>
    <row r="8" spans="1:10" ht="30" customHeight="1" x14ac:dyDescent="0.35">
      <c r="A8" s="168"/>
      <c r="B8" s="285">
        <v>3</v>
      </c>
      <c r="C8" s="169" t="s">
        <v>175</v>
      </c>
      <c r="D8" s="47" t="s">
        <v>17</v>
      </c>
      <c r="E8" s="301">
        <v>20.767016089999998</v>
      </c>
      <c r="F8" s="301">
        <v>20.767016089999998</v>
      </c>
      <c r="G8" s="301">
        <v>15.47</v>
      </c>
      <c r="H8" s="301">
        <v>15.47</v>
      </c>
      <c r="I8" s="276">
        <f t="shared" ref="I8:J8" si="1">(E8-G8)/G8*100</f>
        <v>34.240569424692943</v>
      </c>
      <c r="J8" s="275">
        <f t="shared" si="1"/>
        <v>34.240569424692943</v>
      </c>
    </row>
    <row r="9" spans="1:10" ht="42" customHeight="1" thickBot="1" x14ac:dyDescent="0.4">
      <c r="A9" s="168"/>
      <c r="B9" s="283">
        <v>4</v>
      </c>
      <c r="C9" s="170" t="s">
        <v>176</v>
      </c>
      <c r="D9" s="64" t="s">
        <v>17</v>
      </c>
      <c r="E9" s="301">
        <v>0</v>
      </c>
      <c r="F9" s="301">
        <v>0</v>
      </c>
      <c r="G9" s="301">
        <v>0</v>
      </c>
      <c r="H9" s="301">
        <v>0</v>
      </c>
      <c r="I9" s="171">
        <v>0</v>
      </c>
      <c r="J9" s="57">
        <v>0</v>
      </c>
    </row>
    <row r="10" spans="1:10" ht="29.25" customHeight="1" thickBot="1" x14ac:dyDescent="0.4">
      <c r="A10" s="168"/>
      <c r="B10" s="283">
        <v>5</v>
      </c>
      <c r="C10" s="172" t="s">
        <v>177</v>
      </c>
      <c r="D10" s="64" t="s">
        <v>17</v>
      </c>
      <c r="E10" s="301">
        <f>E6+E7+E8+E9</f>
        <v>9399.0939940899989</v>
      </c>
      <c r="F10" s="301">
        <f>F6+F7+F8+F9</f>
        <v>9399.0939940899989</v>
      </c>
      <c r="G10" s="301">
        <v>7449.16</v>
      </c>
      <c r="H10" s="301">
        <v>7449.16</v>
      </c>
      <c r="I10" s="35">
        <f t="shared" ref="I10:J10" si="2">(E10-G10)/G10*100</f>
        <v>26.176562110224495</v>
      </c>
      <c r="J10" s="23">
        <f t="shared" si="2"/>
        <v>26.176562110224495</v>
      </c>
    </row>
    <row r="11" spans="1:10" ht="24" customHeight="1" x14ac:dyDescent="0.35">
      <c r="A11" s="174" t="s">
        <v>18</v>
      </c>
      <c r="B11" s="352" t="s">
        <v>178</v>
      </c>
      <c r="C11" s="339"/>
      <c r="D11" s="353"/>
      <c r="E11" s="276"/>
      <c r="F11" s="275"/>
      <c r="G11" s="276"/>
      <c r="H11" s="275"/>
      <c r="I11" s="343"/>
      <c r="J11" s="342"/>
    </row>
    <row r="12" spans="1:10" ht="24" customHeight="1" x14ac:dyDescent="0.35">
      <c r="A12" s="168"/>
      <c r="B12" s="285">
        <v>1</v>
      </c>
      <c r="C12" s="175" t="s">
        <v>177</v>
      </c>
      <c r="D12" s="287" t="s">
        <v>17</v>
      </c>
      <c r="E12" s="276">
        <v>9399.0939940899989</v>
      </c>
      <c r="F12" s="275">
        <v>9399.0939940899989</v>
      </c>
      <c r="G12" s="276">
        <v>7449.16</v>
      </c>
      <c r="H12" s="276">
        <v>7449.16</v>
      </c>
      <c r="I12" s="276">
        <f>(E12-G12)/G12*100</f>
        <v>26.176562110224495</v>
      </c>
      <c r="J12" s="275">
        <f>(F12-H12)/H12*100</f>
        <v>26.176562110224495</v>
      </c>
    </row>
    <row r="13" spans="1:10" ht="24" customHeight="1" x14ac:dyDescent="0.35">
      <c r="A13" s="168"/>
      <c r="B13" s="285">
        <v>2</v>
      </c>
      <c r="C13" s="175" t="s">
        <v>179</v>
      </c>
      <c r="D13" s="287" t="s">
        <v>17</v>
      </c>
      <c r="E13" s="276">
        <v>7589.213726</v>
      </c>
      <c r="F13" s="275">
        <v>7589.213726</v>
      </c>
      <c r="G13" s="276">
        <v>6041.05</v>
      </c>
      <c r="H13" s="276">
        <v>6041.05</v>
      </c>
      <c r="I13" s="276">
        <f t="shared" ref="I13:J18" si="3">(E13-G13)/G13*100</f>
        <v>25.627394674766801</v>
      </c>
      <c r="J13" s="275">
        <f t="shared" si="3"/>
        <v>25.627394674766801</v>
      </c>
    </row>
    <row r="14" spans="1:10" ht="37.5" customHeight="1" x14ac:dyDescent="0.35">
      <c r="A14" s="168"/>
      <c r="B14" s="285">
        <v>3</v>
      </c>
      <c r="C14" s="169" t="s">
        <v>180</v>
      </c>
      <c r="D14" s="287" t="s">
        <v>17</v>
      </c>
      <c r="E14" s="276">
        <v>223.60685000000001</v>
      </c>
      <c r="F14" s="275">
        <v>223.60685000000001</v>
      </c>
      <c r="G14" s="276">
        <v>283.08999999999997</v>
      </c>
      <c r="H14" s="276">
        <v>283.08999999999997</v>
      </c>
      <c r="I14" s="276">
        <v>0</v>
      </c>
      <c r="J14" s="275">
        <f t="shared" si="3"/>
        <v>-21.012098625878686</v>
      </c>
    </row>
    <row r="15" spans="1:10" ht="24" customHeight="1" x14ac:dyDescent="0.35">
      <c r="A15" s="168"/>
      <c r="B15" s="285">
        <v>4</v>
      </c>
      <c r="C15" s="169" t="s">
        <v>181</v>
      </c>
      <c r="D15" s="287" t="s">
        <v>17</v>
      </c>
      <c r="E15" s="276">
        <v>0</v>
      </c>
      <c r="F15" s="275">
        <v>0</v>
      </c>
      <c r="G15" s="276">
        <v>0</v>
      </c>
      <c r="H15" s="276">
        <v>0</v>
      </c>
      <c r="I15" s="276" t="e">
        <f t="shared" si="3"/>
        <v>#DIV/0!</v>
      </c>
      <c r="J15" s="275" t="e">
        <f t="shared" si="3"/>
        <v>#DIV/0!</v>
      </c>
    </row>
    <row r="16" spans="1:10" ht="24" customHeight="1" thickBot="1" x14ac:dyDescent="0.4">
      <c r="A16" s="168"/>
      <c r="B16" s="266">
        <v>5</v>
      </c>
      <c r="C16" s="176" t="s">
        <v>182</v>
      </c>
      <c r="D16" s="267" t="s">
        <v>17</v>
      </c>
      <c r="E16" s="177">
        <f>E12-E14-E15</f>
        <v>9175.4871440899988</v>
      </c>
      <c r="F16" s="177">
        <v>9175.4871440899988</v>
      </c>
      <c r="G16" s="177">
        <v>7166.07</v>
      </c>
      <c r="H16" s="177">
        <v>7166.07</v>
      </c>
      <c r="I16" s="177">
        <f t="shared" si="3"/>
        <v>28.040713307154398</v>
      </c>
      <c r="J16" s="178">
        <f t="shared" si="3"/>
        <v>28.040713307154398</v>
      </c>
    </row>
    <row r="17" spans="1:16" ht="24" customHeight="1" thickBot="1" x14ac:dyDescent="0.4">
      <c r="A17" s="168"/>
      <c r="B17" s="58">
        <v>6</v>
      </c>
      <c r="C17" s="172" t="s">
        <v>183</v>
      </c>
      <c r="D17" s="173" t="s">
        <v>17</v>
      </c>
      <c r="E17" s="35">
        <f>E16-E13</f>
        <v>1586.2734180899988</v>
      </c>
      <c r="F17" s="35">
        <v>1586.2734180899988</v>
      </c>
      <c r="G17" s="35">
        <v>1125.03</v>
      </c>
      <c r="H17" s="35">
        <v>1125.03</v>
      </c>
      <c r="I17" s="35">
        <f t="shared" si="3"/>
        <v>40.998321652755827</v>
      </c>
      <c r="J17" s="23">
        <f t="shared" si="3"/>
        <v>40.998321652755827</v>
      </c>
    </row>
    <row r="18" spans="1:16" ht="24" customHeight="1" thickBot="1" x14ac:dyDescent="0.4">
      <c r="A18" s="168"/>
      <c r="B18" s="179">
        <v>7</v>
      </c>
      <c r="C18" s="180" t="s">
        <v>184</v>
      </c>
      <c r="D18" s="181" t="s">
        <v>185</v>
      </c>
      <c r="E18" s="182">
        <f>E17/E16*100</f>
        <v>17.288165665533406</v>
      </c>
      <c r="F18" s="182">
        <v>17.288165665533406</v>
      </c>
      <c r="G18" s="182">
        <v>15.7</v>
      </c>
      <c r="H18" s="182">
        <v>15.7</v>
      </c>
      <c r="I18" s="229">
        <f t="shared" si="3"/>
        <v>10.115704876008957</v>
      </c>
      <c r="J18" s="230">
        <f t="shared" si="3"/>
        <v>10.115704876008957</v>
      </c>
    </row>
    <row r="19" spans="1:16" ht="24" customHeight="1" x14ac:dyDescent="0.35">
      <c r="A19" s="174" t="s">
        <v>6</v>
      </c>
      <c r="B19" s="352" t="s">
        <v>186</v>
      </c>
      <c r="C19" s="339"/>
      <c r="D19" s="353"/>
      <c r="E19" s="132"/>
      <c r="F19" s="133"/>
      <c r="G19" s="132"/>
      <c r="H19" s="133"/>
      <c r="I19" s="343"/>
      <c r="J19" s="342"/>
    </row>
    <row r="20" spans="1:16" ht="24" customHeight="1" x14ac:dyDescent="0.35">
      <c r="A20" s="183"/>
      <c r="B20" s="285">
        <v>1</v>
      </c>
      <c r="C20" s="175" t="s">
        <v>187</v>
      </c>
      <c r="D20" s="287" t="s">
        <v>19</v>
      </c>
      <c r="E20" s="132">
        <v>3719.49</v>
      </c>
      <c r="F20" s="133">
        <f>F22-F21</f>
        <v>3719.49</v>
      </c>
      <c r="G20" s="132">
        <v>3125.81</v>
      </c>
      <c r="H20" s="132">
        <v>3125.81</v>
      </c>
      <c r="I20" s="276">
        <f t="shared" ref="I20:J26" si="4">(E20-G20)/G20*100</f>
        <v>18.992837056634915</v>
      </c>
      <c r="J20" s="275">
        <f t="shared" si="4"/>
        <v>18.992837056634915</v>
      </c>
      <c r="L20" s="1">
        <f>L22-L21</f>
        <v>2385.6181662899999</v>
      </c>
    </row>
    <row r="21" spans="1:16" ht="24" customHeight="1" thickBot="1" x14ac:dyDescent="0.4">
      <c r="A21" s="183"/>
      <c r="B21" s="283">
        <v>2</v>
      </c>
      <c r="C21" s="184" t="s">
        <v>188</v>
      </c>
      <c r="D21" s="284" t="s">
        <v>19</v>
      </c>
      <c r="E21" s="185">
        <v>7.78</v>
      </c>
      <c r="F21" s="134">
        <v>7.78</v>
      </c>
      <c r="G21" s="185">
        <v>1.66</v>
      </c>
      <c r="H21" s="185">
        <v>1.66</v>
      </c>
      <c r="I21" s="171">
        <f t="shared" si="4"/>
        <v>368.67469879518075</v>
      </c>
      <c r="J21" s="57">
        <f t="shared" si="4"/>
        <v>368.67469879518075</v>
      </c>
      <c r="L21" s="1">
        <v>2.7716386630000001</v>
      </c>
    </row>
    <row r="22" spans="1:16" ht="24" customHeight="1" thickBot="1" x14ac:dyDescent="0.4">
      <c r="A22" s="183"/>
      <c r="B22" s="59">
        <v>3</v>
      </c>
      <c r="C22" s="172" t="s">
        <v>189</v>
      </c>
      <c r="D22" s="186" t="s">
        <v>19</v>
      </c>
      <c r="E22" s="35">
        <v>3727.27</v>
      </c>
      <c r="F22" s="35">
        <v>3727.27</v>
      </c>
      <c r="G22" s="35">
        <v>3127.47</v>
      </c>
      <c r="H22" s="35">
        <v>3127.47</v>
      </c>
      <c r="I22" s="35">
        <f t="shared" si="4"/>
        <v>19.178441359949101</v>
      </c>
      <c r="J22" s="23">
        <f t="shared" si="4"/>
        <v>19.178441359949101</v>
      </c>
      <c r="L22" s="1">
        <v>2388.3898049529998</v>
      </c>
      <c r="P22" s="62"/>
    </row>
    <row r="23" spans="1:16" ht="24" customHeight="1" x14ac:dyDescent="0.35">
      <c r="A23" s="183"/>
      <c r="B23" s="273">
        <v>4</v>
      </c>
      <c r="C23" s="187" t="s">
        <v>190</v>
      </c>
      <c r="D23" s="271" t="s">
        <v>19</v>
      </c>
      <c r="E23" s="188">
        <v>3561.5800000000004</v>
      </c>
      <c r="F23" s="135">
        <f>F25-F24</f>
        <v>3561.5800000000004</v>
      </c>
      <c r="G23" s="188">
        <v>2878.18</v>
      </c>
      <c r="H23" s="188">
        <v>2878.18</v>
      </c>
      <c r="I23" s="189">
        <f t="shared" si="4"/>
        <v>23.744171664037712</v>
      </c>
      <c r="J23" s="190">
        <f t="shared" si="4"/>
        <v>23.744171664037712</v>
      </c>
      <c r="L23" s="1">
        <f>L25-L24</f>
        <v>2322.0894394060006</v>
      </c>
    </row>
    <row r="24" spans="1:16" ht="24" customHeight="1" thickBot="1" x14ac:dyDescent="0.4">
      <c r="A24" s="183"/>
      <c r="B24" s="283">
        <v>5</v>
      </c>
      <c r="C24" s="184" t="s">
        <v>191</v>
      </c>
      <c r="D24" s="284" t="s">
        <v>19</v>
      </c>
      <c r="E24" s="188">
        <v>2.68</v>
      </c>
      <c r="F24" s="135">
        <v>2.68</v>
      </c>
      <c r="G24" s="188">
        <v>1</v>
      </c>
      <c r="H24" s="188">
        <v>1</v>
      </c>
      <c r="I24" s="171">
        <f t="shared" si="4"/>
        <v>168.00000000000003</v>
      </c>
      <c r="J24" s="57">
        <f t="shared" si="4"/>
        <v>168.00000000000003</v>
      </c>
      <c r="L24" s="1">
        <v>1.9540785460000001</v>
      </c>
    </row>
    <row r="25" spans="1:16" ht="24" customHeight="1" thickBot="1" x14ac:dyDescent="0.4">
      <c r="A25" s="183"/>
      <c r="B25" s="58">
        <v>6</v>
      </c>
      <c r="C25" s="172" t="s">
        <v>192</v>
      </c>
      <c r="D25" s="186" t="s">
        <v>19</v>
      </c>
      <c r="E25" s="35">
        <v>3564.26</v>
      </c>
      <c r="F25" s="35">
        <v>3564.26</v>
      </c>
      <c r="G25" s="35">
        <v>2879.18</v>
      </c>
      <c r="H25" s="35">
        <v>2879.18</v>
      </c>
      <c r="I25" s="35">
        <f t="shared" si="4"/>
        <v>23.794274758785502</v>
      </c>
      <c r="J25" s="23">
        <f t="shared" si="4"/>
        <v>23.794274758785502</v>
      </c>
      <c r="L25" s="1">
        <v>2324.0435179520005</v>
      </c>
      <c r="P25" s="62"/>
    </row>
    <row r="26" spans="1:16" ht="24" customHeight="1" thickBot="1" x14ac:dyDescent="0.4">
      <c r="A26" s="191"/>
      <c r="B26" s="179">
        <v>7</v>
      </c>
      <c r="C26" s="180" t="s">
        <v>193</v>
      </c>
      <c r="D26" s="192" t="s">
        <v>185</v>
      </c>
      <c r="E26" s="302">
        <f>E25/E22</f>
        <v>0.95626557775530086</v>
      </c>
      <c r="F26" s="302">
        <v>0.95626557775530086</v>
      </c>
      <c r="G26" s="302">
        <v>0.92</v>
      </c>
      <c r="H26" s="302">
        <v>0.92</v>
      </c>
      <c r="I26" s="229">
        <f t="shared" si="4"/>
        <v>3.9419106255761753</v>
      </c>
      <c r="J26" s="230">
        <f t="shared" si="4"/>
        <v>3.9419106255761753</v>
      </c>
    </row>
    <row r="27" spans="1:16" ht="24" customHeight="1" x14ac:dyDescent="0.35">
      <c r="A27" s="309" t="s">
        <v>194</v>
      </c>
      <c r="B27" s="309"/>
      <c r="C27" s="5" t="s">
        <v>195</v>
      </c>
    </row>
    <row r="28" spans="1:16" ht="51" customHeight="1" thickBot="1" x14ac:dyDescent="0.4">
      <c r="A28" s="309" t="s">
        <v>196</v>
      </c>
      <c r="B28" s="309"/>
      <c r="C28" s="354" t="s">
        <v>197</v>
      </c>
      <c r="D28" s="354"/>
      <c r="E28" s="354"/>
      <c r="F28" s="354"/>
      <c r="G28" s="354"/>
      <c r="H28" s="354"/>
      <c r="I28" s="354"/>
      <c r="J28" s="354"/>
    </row>
    <row r="29" spans="1:16" ht="24" customHeight="1" x14ac:dyDescent="0.35">
      <c r="A29" s="334" t="s">
        <v>169</v>
      </c>
      <c r="B29" s="324"/>
      <c r="C29" s="324"/>
      <c r="D29" s="324"/>
      <c r="E29" s="324"/>
      <c r="F29" s="324"/>
      <c r="G29" s="324"/>
      <c r="H29" s="324"/>
      <c r="I29" s="324" t="str">
        <f>I1</f>
        <v>QTR - 1</v>
      </c>
      <c r="J29" s="335"/>
    </row>
    <row r="30" spans="1:16" ht="24" customHeight="1" thickBot="1" x14ac:dyDescent="0.4">
      <c r="A30" s="336" t="s">
        <v>198</v>
      </c>
      <c r="B30" s="337"/>
      <c r="C30" s="337"/>
      <c r="D30" s="337"/>
      <c r="E30" s="337"/>
      <c r="F30" s="337"/>
      <c r="G30" s="337"/>
      <c r="H30" s="337"/>
      <c r="I30" s="337" t="s">
        <v>199</v>
      </c>
      <c r="J30" s="338"/>
    </row>
    <row r="31" spans="1:16" ht="42" customHeight="1" x14ac:dyDescent="0.35">
      <c r="A31" s="349" t="s">
        <v>12</v>
      </c>
      <c r="B31" s="324" t="s">
        <v>13</v>
      </c>
      <c r="C31" s="324"/>
      <c r="D31" s="325"/>
      <c r="E31" s="329" t="s">
        <v>227</v>
      </c>
      <c r="F31" s="330"/>
      <c r="G31" s="329" t="s">
        <v>228</v>
      </c>
      <c r="H31" s="330"/>
      <c r="I31" s="329" t="s">
        <v>14</v>
      </c>
      <c r="J31" s="330"/>
    </row>
    <row r="32" spans="1:16" ht="16.8" thickBot="1" x14ac:dyDescent="0.4">
      <c r="A32" s="350"/>
      <c r="B32" s="351"/>
      <c r="C32" s="351"/>
      <c r="D32" s="326"/>
      <c r="E32" s="268" t="s">
        <v>15</v>
      </c>
      <c r="F32" s="270" t="s">
        <v>16</v>
      </c>
      <c r="G32" s="54" t="s">
        <v>15</v>
      </c>
      <c r="H32" s="56" t="s">
        <v>16</v>
      </c>
      <c r="I32" s="54" t="s">
        <v>15</v>
      </c>
      <c r="J32" s="270" t="s">
        <v>16</v>
      </c>
    </row>
    <row r="33" spans="1:10" ht="24" customHeight="1" x14ac:dyDescent="0.35">
      <c r="A33" s="53" t="s">
        <v>1</v>
      </c>
      <c r="B33" s="339" t="s">
        <v>200</v>
      </c>
      <c r="C33" s="339"/>
      <c r="D33" s="340"/>
      <c r="E33" s="341"/>
      <c r="F33" s="342"/>
      <c r="G33" s="343"/>
      <c r="H33" s="342"/>
      <c r="I33" s="343"/>
      <c r="J33" s="342"/>
    </row>
    <row r="34" spans="1:10" ht="24" customHeight="1" x14ac:dyDescent="0.35">
      <c r="A34" s="285"/>
      <c r="B34" s="286">
        <v>1</v>
      </c>
      <c r="C34" s="175" t="s">
        <v>201</v>
      </c>
      <c r="D34" s="47" t="s">
        <v>202</v>
      </c>
      <c r="E34" s="274">
        <f>(E61/E10)*10</f>
        <v>4.6225267060122111</v>
      </c>
      <c r="F34" s="274">
        <f>(F61/F10)*10</f>
        <v>4.6225267060122111</v>
      </c>
      <c r="G34" s="274">
        <f t="shared" ref="G34:H34" si="5">(G61/G10)*10</f>
        <v>4.2306112367031981</v>
      </c>
      <c r="H34" s="274">
        <f t="shared" si="5"/>
        <v>4.2306112367031981</v>
      </c>
      <c r="I34" s="276">
        <f>(E34-G34)/G34*100</f>
        <v>9.2638024952257769</v>
      </c>
      <c r="J34" s="275">
        <f>(F34-H34)/H34*100</f>
        <v>9.2638024952257769</v>
      </c>
    </row>
    <row r="35" spans="1:10" ht="24" customHeight="1" x14ac:dyDescent="0.35">
      <c r="A35" s="285"/>
      <c r="B35" s="280">
        <v>2</v>
      </c>
      <c r="C35" s="193" t="s">
        <v>203</v>
      </c>
      <c r="D35" s="194" t="s">
        <v>202</v>
      </c>
      <c r="E35" s="195">
        <f>E81/(E13+E14+E15)*10</f>
        <v>5.9687509198982527</v>
      </c>
      <c r="F35" s="231">
        <f>F81/(F13+F14+F15)*10</f>
        <v>5.9687509198982527</v>
      </c>
      <c r="G35" s="231">
        <f t="shared" ref="G35:H35" si="6">G81/(G13+G14+G15)*10</f>
        <v>5.4521879654783101</v>
      </c>
      <c r="H35" s="231">
        <f t="shared" si="6"/>
        <v>5.4521879654783101</v>
      </c>
      <c r="I35" s="196">
        <f>(E35-G35)/G35*100</f>
        <v>9.4744157334756434</v>
      </c>
      <c r="J35" s="51">
        <f>(F35-H35)/H35*100</f>
        <v>9.4744157334756434</v>
      </c>
    </row>
    <row r="36" spans="1:10" ht="24" customHeight="1" x14ac:dyDescent="0.35">
      <c r="A36" s="282" t="s">
        <v>18</v>
      </c>
      <c r="B36" s="344" t="s">
        <v>20</v>
      </c>
      <c r="C36" s="344"/>
      <c r="D36" s="345"/>
      <c r="E36" s="346"/>
      <c r="F36" s="347"/>
      <c r="G36" s="346"/>
      <c r="H36" s="347"/>
      <c r="I36" s="348"/>
      <c r="J36" s="347"/>
    </row>
    <row r="37" spans="1:10" ht="24" customHeight="1" thickBot="1" x14ac:dyDescent="0.4">
      <c r="A37" s="60"/>
      <c r="B37" s="269">
        <v>3</v>
      </c>
      <c r="C37" s="197" t="s">
        <v>204</v>
      </c>
      <c r="D37" s="272" t="s">
        <v>202</v>
      </c>
      <c r="E37" s="260">
        <f>E59/(E13+E14+E15)*10</f>
        <v>5.9829504012405952</v>
      </c>
      <c r="F37" s="232">
        <f>F59/(F13+F14+F15)*10</f>
        <v>5.9829504012405952</v>
      </c>
      <c r="G37" s="232">
        <f t="shared" ref="G37:H37" si="7">G59/(G13+G14+G15)*10</f>
        <v>5.4924938410598125</v>
      </c>
      <c r="H37" s="232">
        <f t="shared" si="7"/>
        <v>5.4924938410598125</v>
      </c>
      <c r="I37" s="55">
        <f>(E37-G37)/G37*100</f>
        <v>8.9295787009229652</v>
      </c>
      <c r="J37" s="52">
        <f>(F37-H37)/H37*100</f>
        <v>8.9295787009229652</v>
      </c>
    </row>
    <row r="38" spans="1:10" ht="24" customHeight="1" x14ac:dyDescent="0.35">
      <c r="A38" s="309" t="s">
        <v>22</v>
      </c>
      <c r="B38" s="309"/>
      <c r="C38" s="5" t="s">
        <v>205</v>
      </c>
    </row>
    <row r="39" spans="1:10" ht="24" customHeight="1" x14ac:dyDescent="0.35">
      <c r="A39" s="309" t="s">
        <v>23</v>
      </c>
      <c r="B39" s="309"/>
      <c r="C39" s="5" t="s">
        <v>206</v>
      </c>
    </row>
    <row r="40" spans="1:10" ht="24" customHeight="1" x14ac:dyDescent="0.35">
      <c r="A40" s="309" t="s">
        <v>24</v>
      </c>
      <c r="B40" s="309"/>
      <c r="C40" s="5" t="s">
        <v>207</v>
      </c>
    </row>
    <row r="41" spans="1:10" ht="24" customHeight="1" thickBot="1" x14ac:dyDescent="0.4"/>
    <row r="42" spans="1:10" ht="24" customHeight="1" x14ac:dyDescent="0.35">
      <c r="A42" s="334" t="s">
        <v>169</v>
      </c>
      <c r="B42" s="324"/>
      <c r="C42" s="324"/>
      <c r="D42" s="324"/>
      <c r="E42" s="324"/>
      <c r="F42" s="324"/>
      <c r="G42" s="324"/>
      <c r="H42" s="324"/>
      <c r="I42" s="324" t="str">
        <f>I29</f>
        <v>QTR - 1</v>
      </c>
      <c r="J42" s="335"/>
    </row>
    <row r="43" spans="1:10" ht="24" customHeight="1" thickBot="1" x14ac:dyDescent="0.4">
      <c r="A43" s="336" t="s">
        <v>208</v>
      </c>
      <c r="B43" s="337"/>
      <c r="C43" s="337"/>
      <c r="D43" s="337"/>
      <c r="E43" s="337"/>
      <c r="F43" s="337"/>
      <c r="G43" s="337"/>
      <c r="H43" s="337"/>
      <c r="I43" s="337" t="s">
        <v>209</v>
      </c>
      <c r="J43" s="338"/>
    </row>
    <row r="44" spans="1:10" ht="44.25" customHeight="1" x14ac:dyDescent="0.35">
      <c r="A44" s="322" t="s">
        <v>12</v>
      </c>
      <c r="B44" s="324" t="s">
        <v>13</v>
      </c>
      <c r="C44" s="324"/>
      <c r="D44" s="325"/>
      <c r="E44" s="329" t="s">
        <v>227</v>
      </c>
      <c r="F44" s="330"/>
      <c r="G44" s="329" t="s">
        <v>228</v>
      </c>
      <c r="H44" s="330"/>
      <c r="I44" s="331" t="s">
        <v>14</v>
      </c>
      <c r="J44" s="332"/>
    </row>
    <row r="45" spans="1:10" ht="16.8" thickBot="1" x14ac:dyDescent="0.4">
      <c r="A45" s="323"/>
      <c r="B45" s="326"/>
      <c r="C45" s="327"/>
      <c r="D45" s="328"/>
      <c r="E45" s="268" t="s">
        <v>15</v>
      </c>
      <c r="F45" s="270" t="s">
        <v>16</v>
      </c>
      <c r="G45" s="54" t="s">
        <v>15</v>
      </c>
      <c r="H45" s="56" t="s">
        <v>16</v>
      </c>
      <c r="I45" s="54" t="s">
        <v>15</v>
      </c>
      <c r="J45" s="270" t="s">
        <v>16</v>
      </c>
    </row>
    <row r="46" spans="1:10" ht="24" customHeight="1" x14ac:dyDescent="0.35">
      <c r="A46" s="27">
        <v>1</v>
      </c>
      <c r="B46" s="333" t="s">
        <v>67</v>
      </c>
      <c r="C46" s="333"/>
      <c r="D46" s="63" t="s">
        <v>19</v>
      </c>
      <c r="E46" s="198">
        <v>4438.7075999999988</v>
      </c>
      <c r="F46" s="198">
        <v>4438.7075999999988</v>
      </c>
      <c r="G46" s="198">
        <v>3242.85</v>
      </c>
      <c r="H46" s="198">
        <v>3242.85</v>
      </c>
      <c r="I46" s="233">
        <f t="shared" ref="I46:J59" si="8">(E46-G46)/G46*100</f>
        <v>36.876747305610778</v>
      </c>
      <c r="J46" s="234">
        <f t="shared" si="8"/>
        <v>36.876747305610778</v>
      </c>
    </row>
    <row r="47" spans="1:10" ht="24" customHeight="1" x14ac:dyDescent="0.35">
      <c r="A47" s="11">
        <v>2</v>
      </c>
      <c r="B47" s="320" t="s">
        <v>26</v>
      </c>
      <c r="C47" s="320"/>
      <c r="D47" s="47" t="s">
        <v>19</v>
      </c>
      <c r="E47" s="259">
        <v>136.28219999999999</v>
      </c>
      <c r="F47" s="261">
        <v>136.28219999999999</v>
      </c>
      <c r="G47" s="195">
        <v>147.09</v>
      </c>
      <c r="H47" s="195">
        <v>147.09</v>
      </c>
      <c r="I47" s="196">
        <f t="shared" si="8"/>
        <v>-7.3477462777891187</v>
      </c>
      <c r="J47" s="51">
        <f t="shared" si="8"/>
        <v>-7.3477462777891187</v>
      </c>
    </row>
    <row r="48" spans="1:10" ht="24" customHeight="1" x14ac:dyDescent="0.35">
      <c r="A48" s="11">
        <v>3</v>
      </c>
      <c r="B48" s="320" t="s">
        <v>74</v>
      </c>
      <c r="C48" s="320"/>
      <c r="D48" s="47" t="s">
        <v>19</v>
      </c>
      <c r="E48" s="195">
        <f>E49+E50+E51+E52+E53+E54+E55+E56+E57</f>
        <v>39.927100000000003</v>
      </c>
      <c r="F48" s="231">
        <v>39.927100000000003</v>
      </c>
      <c r="G48" s="195">
        <v>35.103999999999999</v>
      </c>
      <c r="H48" s="195">
        <f>H49+H50+H51+H52+H53+H54+H55+H56+H57</f>
        <v>35.103999999999999</v>
      </c>
      <c r="I48" s="196">
        <f t="shared" si="8"/>
        <v>13.739459890610767</v>
      </c>
      <c r="J48" s="51">
        <f t="shared" si="8"/>
        <v>13.739459890610767</v>
      </c>
    </row>
    <row r="49" spans="1:12" ht="24" customHeight="1" x14ac:dyDescent="0.35">
      <c r="A49" s="200"/>
      <c r="B49" s="278" t="s">
        <v>30</v>
      </c>
      <c r="C49" s="201" t="s">
        <v>68</v>
      </c>
      <c r="D49" s="47" t="s">
        <v>19</v>
      </c>
      <c r="E49" s="274">
        <v>0</v>
      </c>
      <c r="F49" s="275">
        <v>0</v>
      </c>
      <c r="G49" s="274">
        <v>0</v>
      </c>
      <c r="H49" s="274">
        <v>0</v>
      </c>
      <c r="I49" s="276">
        <v>0</v>
      </c>
      <c r="J49" s="275">
        <v>0</v>
      </c>
    </row>
    <row r="50" spans="1:12" ht="34.5" customHeight="1" x14ac:dyDescent="0.35">
      <c r="A50" s="200"/>
      <c r="B50" s="278" t="s">
        <v>34</v>
      </c>
      <c r="C50" s="201" t="s">
        <v>69</v>
      </c>
      <c r="D50" s="47" t="s">
        <v>19</v>
      </c>
      <c r="E50" s="274">
        <v>10.706799999999999</v>
      </c>
      <c r="F50" s="133">
        <v>10.706799999999999</v>
      </c>
      <c r="G50" s="274">
        <v>3.4</v>
      </c>
      <c r="H50" s="274">
        <v>3.4</v>
      </c>
      <c r="I50" s="276">
        <v>214.90588235294115</v>
      </c>
      <c r="J50" s="275">
        <f t="shared" si="8"/>
        <v>214.90588235294115</v>
      </c>
    </row>
    <row r="51" spans="1:12" ht="24" customHeight="1" x14ac:dyDescent="0.35">
      <c r="A51" s="200"/>
      <c r="B51" s="278" t="s">
        <v>38</v>
      </c>
      <c r="C51" s="201" t="s">
        <v>70</v>
      </c>
      <c r="D51" s="47" t="s">
        <v>19</v>
      </c>
      <c r="E51" s="274">
        <v>0.21690000000000001</v>
      </c>
      <c r="F51" s="133">
        <v>0.21690000000000001</v>
      </c>
      <c r="G51" s="274">
        <v>0.08</v>
      </c>
      <c r="H51" s="274">
        <v>0.08</v>
      </c>
      <c r="I51" s="276">
        <v>171.12500000000003</v>
      </c>
      <c r="J51" s="275">
        <f t="shared" si="8"/>
        <v>171.12500000000003</v>
      </c>
    </row>
    <row r="52" spans="1:12" ht="24" customHeight="1" x14ac:dyDescent="0.35">
      <c r="A52" s="200"/>
      <c r="B52" s="278" t="s">
        <v>39</v>
      </c>
      <c r="C52" s="201" t="s">
        <v>71</v>
      </c>
      <c r="D52" s="47" t="s">
        <v>19</v>
      </c>
      <c r="E52" s="274">
        <v>26.967300000000002</v>
      </c>
      <c r="F52" s="133">
        <v>26.967300000000002</v>
      </c>
      <c r="G52" s="274">
        <v>19.989999999999998</v>
      </c>
      <c r="H52" s="274">
        <v>19.989999999999998</v>
      </c>
      <c r="I52" s="276">
        <v>34.903951975988015</v>
      </c>
      <c r="J52" s="275">
        <f t="shared" si="8"/>
        <v>34.903951975988015</v>
      </c>
    </row>
    <row r="53" spans="1:12" ht="34.5" customHeight="1" x14ac:dyDescent="0.35">
      <c r="A53" s="200"/>
      <c r="B53" s="278" t="s">
        <v>43</v>
      </c>
      <c r="C53" s="201" t="s">
        <v>72</v>
      </c>
      <c r="D53" s="47" t="s">
        <v>19</v>
      </c>
      <c r="E53" s="274">
        <v>0</v>
      </c>
      <c r="F53" s="133">
        <v>0</v>
      </c>
      <c r="G53" s="274">
        <v>0</v>
      </c>
      <c r="H53" s="274">
        <v>0</v>
      </c>
      <c r="I53" s="276" t="e">
        <v>#DIV/0!</v>
      </c>
      <c r="J53" s="275" t="e">
        <f t="shared" si="8"/>
        <v>#DIV/0!</v>
      </c>
    </row>
    <row r="54" spans="1:12" ht="40.5" customHeight="1" x14ac:dyDescent="0.35">
      <c r="A54" s="200"/>
      <c r="B54" s="278" t="s">
        <v>45</v>
      </c>
      <c r="C54" s="169" t="s">
        <v>73</v>
      </c>
      <c r="D54" s="47" t="s">
        <v>19</v>
      </c>
      <c r="E54" s="274">
        <v>3.5700000000000003E-2</v>
      </c>
      <c r="F54" s="275">
        <v>3.5700000000000003E-2</v>
      </c>
      <c r="G54" s="274">
        <v>0.02</v>
      </c>
      <c r="H54" s="274">
        <v>0.02</v>
      </c>
      <c r="I54" s="276">
        <v>78.500000000000014</v>
      </c>
      <c r="J54" s="275">
        <f t="shared" si="8"/>
        <v>78.500000000000014</v>
      </c>
    </row>
    <row r="55" spans="1:12" ht="40.5" customHeight="1" x14ac:dyDescent="0.35">
      <c r="A55" s="202"/>
      <c r="B55" s="278" t="s">
        <v>46</v>
      </c>
      <c r="C55" s="125" t="s">
        <v>159</v>
      </c>
      <c r="D55" s="47" t="s">
        <v>19</v>
      </c>
      <c r="E55" s="69">
        <v>1.1531</v>
      </c>
      <c r="F55" s="134">
        <v>1.1531</v>
      </c>
      <c r="G55" s="69">
        <v>8.5403000000000002</v>
      </c>
      <c r="H55" s="69">
        <v>8.5403000000000002</v>
      </c>
      <c r="I55" s="276">
        <v>-86.498132384108288</v>
      </c>
      <c r="J55" s="275">
        <f t="shared" si="8"/>
        <v>-86.498132384108288</v>
      </c>
    </row>
    <row r="56" spans="1:12" ht="40.5" customHeight="1" x14ac:dyDescent="0.35">
      <c r="A56" s="202"/>
      <c r="B56" s="278" t="s">
        <v>160</v>
      </c>
      <c r="C56" s="125" t="s">
        <v>161</v>
      </c>
      <c r="D56" s="47" t="s">
        <v>19</v>
      </c>
      <c r="E56" s="69">
        <v>0.2908</v>
      </c>
      <c r="F56" s="134">
        <v>0.2908</v>
      </c>
      <c r="G56" s="69">
        <v>2.8551000000000002</v>
      </c>
      <c r="H56" s="69">
        <v>2.8551000000000002</v>
      </c>
      <c r="I56" s="276">
        <v>-89.81471752302896</v>
      </c>
      <c r="J56" s="275">
        <f t="shared" si="8"/>
        <v>-89.81471752302896</v>
      </c>
    </row>
    <row r="57" spans="1:12" ht="40.5" customHeight="1" x14ac:dyDescent="0.35">
      <c r="A57" s="202"/>
      <c r="B57" s="15" t="s">
        <v>1</v>
      </c>
      <c r="C57" s="125" t="s">
        <v>210</v>
      </c>
      <c r="D57" s="47" t="s">
        <v>19</v>
      </c>
      <c r="E57" s="69">
        <v>0.55649999999999999</v>
      </c>
      <c r="F57" s="69">
        <v>0.55649999999999999</v>
      </c>
      <c r="G57" s="69">
        <v>0.21859999999999999</v>
      </c>
      <c r="H57" s="69">
        <v>0.21859999999999999</v>
      </c>
      <c r="I57" s="171">
        <v>154.57456541628545</v>
      </c>
      <c r="J57" s="275">
        <f t="shared" si="8"/>
        <v>154.57456541628545</v>
      </c>
    </row>
    <row r="58" spans="1:12" ht="24" customHeight="1" thickBot="1" x14ac:dyDescent="0.4">
      <c r="A58" s="203">
        <v>4</v>
      </c>
      <c r="B58" s="321" t="s">
        <v>52</v>
      </c>
      <c r="C58" s="321"/>
      <c r="D58" s="64" t="s">
        <v>19</v>
      </c>
      <c r="E58" s="61">
        <v>59.454900000000002</v>
      </c>
      <c r="F58" s="61">
        <v>59.454900000000002</v>
      </c>
      <c r="G58" s="61">
        <v>48.473600000000005</v>
      </c>
      <c r="H58" s="61">
        <v>48.473600000000005</v>
      </c>
      <c r="I58" s="177">
        <v>22.654187021388957</v>
      </c>
      <c r="J58" s="178">
        <f t="shared" si="8"/>
        <v>22.654187021388957</v>
      </c>
    </row>
    <row r="59" spans="1:12" ht="24" customHeight="1" thickBot="1" x14ac:dyDescent="0.4">
      <c r="A59" s="14">
        <v>5</v>
      </c>
      <c r="B59" s="310" t="s">
        <v>75</v>
      </c>
      <c r="C59" s="310"/>
      <c r="D59" s="65" t="s">
        <v>19</v>
      </c>
      <c r="E59" s="35">
        <f>E46+E47+E48+E58</f>
        <v>4674.3717999999981</v>
      </c>
      <c r="F59" s="35">
        <v>4674.3717999999981</v>
      </c>
      <c r="G59" s="35">
        <v>3473.53</v>
      </c>
      <c r="H59" s="35">
        <v>3473.53</v>
      </c>
      <c r="I59" s="35">
        <v>34.571222934593855</v>
      </c>
      <c r="J59" s="23">
        <f t="shared" si="8"/>
        <v>34.571222934593855</v>
      </c>
      <c r="K59" s="1">
        <v>2511.0562941572502</v>
      </c>
      <c r="L59" s="62">
        <f>K59-G59</f>
        <v>-962.47370584274995</v>
      </c>
    </row>
    <row r="60" spans="1:12" ht="1.5" customHeight="1" x14ac:dyDescent="0.35">
      <c r="A60" s="235"/>
      <c r="B60" s="236"/>
      <c r="C60" s="236"/>
      <c r="D60" s="237"/>
      <c r="E60" s="238"/>
      <c r="F60" s="239"/>
      <c r="G60" s="240"/>
      <c r="H60" s="241"/>
      <c r="I60" s="240"/>
      <c r="J60" s="241"/>
    </row>
    <row r="61" spans="1:12" ht="24" customHeight="1" x14ac:dyDescent="0.35">
      <c r="A61" s="12">
        <v>1</v>
      </c>
      <c r="B61" s="320" t="s">
        <v>76</v>
      </c>
      <c r="C61" s="320"/>
      <c r="D61" s="47" t="s">
        <v>19</v>
      </c>
      <c r="E61" s="195">
        <f>E62+E63+E64+E65+E66+E67</f>
        <v>4344.7563</v>
      </c>
      <c r="F61" s="195">
        <v>4344.7563</v>
      </c>
      <c r="G61" s="51">
        <v>3151.45</v>
      </c>
      <c r="H61" s="51">
        <v>3151.45</v>
      </c>
      <c r="I61" s="276">
        <f t="shared" ref="I61:J76" si="9">(E61-G61)/G61*100</f>
        <v>37.865309619381563</v>
      </c>
      <c r="J61" s="275">
        <f t="shared" si="9"/>
        <v>37.865309619381563</v>
      </c>
    </row>
    <row r="62" spans="1:12" ht="24" customHeight="1" x14ac:dyDescent="0.35">
      <c r="A62" s="200"/>
      <c r="B62" s="278">
        <v>1.1000000000000001</v>
      </c>
      <c r="C62" s="277" t="s">
        <v>89</v>
      </c>
      <c r="D62" s="47" t="s">
        <v>19</v>
      </c>
      <c r="E62" s="274">
        <v>4327.37</v>
      </c>
      <c r="F62" s="133">
        <v>4327.37</v>
      </c>
      <c r="G62" s="274">
        <v>3145.71</v>
      </c>
      <c r="H62" s="274">
        <v>3145.71</v>
      </c>
      <c r="I62" s="276">
        <f t="shared" si="9"/>
        <v>37.56417470141875</v>
      </c>
      <c r="J62" s="275">
        <f t="shared" si="9"/>
        <v>37.56417470141875</v>
      </c>
      <c r="K62" s="1">
        <v>2239.9628599329999</v>
      </c>
      <c r="L62" s="62">
        <f>K62-G63-G64-G65</f>
        <v>2234.9728599329997</v>
      </c>
    </row>
    <row r="63" spans="1:12" ht="32.4" x14ac:dyDescent="0.35">
      <c r="A63" s="200"/>
      <c r="B63" s="278">
        <v>1.2</v>
      </c>
      <c r="C63" s="279" t="s">
        <v>90</v>
      </c>
      <c r="D63" s="47" t="s">
        <v>19</v>
      </c>
      <c r="E63" s="274">
        <v>0.20600000000000002</v>
      </c>
      <c r="F63" s="133">
        <v>0.20600000000000002</v>
      </c>
      <c r="G63" s="274">
        <v>0.05</v>
      </c>
      <c r="H63" s="274">
        <v>0.05</v>
      </c>
      <c r="I63" s="276">
        <f t="shared" si="9"/>
        <v>312.00000000000006</v>
      </c>
      <c r="J63" s="275">
        <f t="shared" si="9"/>
        <v>312.00000000000006</v>
      </c>
    </row>
    <row r="64" spans="1:12" ht="24" customHeight="1" x14ac:dyDescent="0.35">
      <c r="A64" s="200"/>
      <c r="B64" s="278">
        <v>1.3</v>
      </c>
      <c r="C64" s="277" t="s">
        <v>91</v>
      </c>
      <c r="D64" s="47" t="s">
        <v>19</v>
      </c>
      <c r="E64" s="274">
        <v>16.395299999999999</v>
      </c>
      <c r="F64" s="133">
        <v>16.395299999999999</v>
      </c>
      <c r="G64" s="274">
        <v>4.9400000000000004</v>
      </c>
      <c r="H64" s="274">
        <v>4.9400000000000004</v>
      </c>
      <c r="I64" s="276">
        <f t="shared" si="9"/>
        <v>231.88866396761125</v>
      </c>
      <c r="J64" s="275">
        <f t="shared" si="9"/>
        <v>231.88866396761125</v>
      </c>
    </row>
    <row r="65" spans="1:10" ht="24" customHeight="1" x14ac:dyDescent="0.35">
      <c r="A65" s="200"/>
      <c r="B65" s="278">
        <v>1.4</v>
      </c>
      <c r="C65" s="277" t="s">
        <v>92</v>
      </c>
      <c r="D65" s="47" t="s">
        <v>19</v>
      </c>
      <c r="E65" s="274">
        <v>0</v>
      </c>
      <c r="F65" s="275">
        <v>0</v>
      </c>
      <c r="G65" s="274">
        <v>0</v>
      </c>
      <c r="H65" s="274">
        <v>0</v>
      </c>
      <c r="I65" s="276" t="e">
        <f t="shared" si="9"/>
        <v>#DIV/0!</v>
      </c>
      <c r="J65" s="275" t="e">
        <f t="shared" si="9"/>
        <v>#DIV/0!</v>
      </c>
    </row>
    <row r="66" spans="1:10" ht="24" customHeight="1" x14ac:dyDescent="0.35">
      <c r="A66" s="200"/>
      <c r="B66" s="278">
        <v>1.5</v>
      </c>
      <c r="C66" s="277" t="s">
        <v>217</v>
      </c>
      <c r="D66" s="47" t="s">
        <v>19</v>
      </c>
      <c r="E66" s="276">
        <v>0</v>
      </c>
      <c r="F66" s="262">
        <v>0</v>
      </c>
      <c r="G66" s="274">
        <v>0</v>
      </c>
      <c r="H66" s="274">
        <v>0</v>
      </c>
      <c r="I66" s="276" t="e">
        <f t="shared" si="9"/>
        <v>#DIV/0!</v>
      </c>
      <c r="J66" s="275" t="e">
        <f t="shared" si="9"/>
        <v>#DIV/0!</v>
      </c>
    </row>
    <row r="67" spans="1:10" ht="24" customHeight="1" x14ac:dyDescent="0.35">
      <c r="A67" s="13"/>
      <c r="B67" s="278">
        <v>1.6</v>
      </c>
      <c r="C67" s="7" t="s">
        <v>168</v>
      </c>
      <c r="D67" s="280" t="s">
        <v>19</v>
      </c>
      <c r="E67" s="303">
        <v>0.78500000000000003</v>
      </c>
      <c r="F67" s="304">
        <v>0.78500000000000003</v>
      </c>
      <c r="G67" s="304">
        <v>0.75</v>
      </c>
      <c r="H67" s="304">
        <v>0.75</v>
      </c>
      <c r="I67" s="276">
        <v>0</v>
      </c>
      <c r="J67" s="275">
        <v>0</v>
      </c>
    </row>
    <row r="68" spans="1:10" ht="24" customHeight="1" x14ac:dyDescent="0.35">
      <c r="A68" s="11">
        <v>2</v>
      </c>
      <c r="B68" s="320" t="s">
        <v>77</v>
      </c>
      <c r="C68" s="320"/>
      <c r="D68" s="47" t="s">
        <v>19</v>
      </c>
      <c r="E68" s="195">
        <f>E69+E70+E71+E72+E73+E74+E75</f>
        <v>197.12549999999999</v>
      </c>
      <c r="F68" s="195">
        <f>F69+F70+F71+F72+F73+F74+F75</f>
        <v>197.12549999999999</v>
      </c>
      <c r="G68" s="274">
        <f>G69+G70+G71+G72+G73+G74+G75</f>
        <v>177.60000000000002</v>
      </c>
      <c r="H68" s="274">
        <v>177.6</v>
      </c>
      <c r="I68" s="196">
        <f t="shared" si="9"/>
        <v>10.994087837837817</v>
      </c>
      <c r="J68" s="51">
        <f t="shared" si="9"/>
        <v>10.994087837837835</v>
      </c>
    </row>
    <row r="69" spans="1:10" ht="24" customHeight="1" x14ac:dyDescent="0.35">
      <c r="A69" s="204"/>
      <c r="B69" s="205">
        <v>2.1</v>
      </c>
      <c r="C69" s="7" t="s">
        <v>78</v>
      </c>
      <c r="D69" s="47" t="s">
        <v>19</v>
      </c>
      <c r="E69" s="274">
        <v>179.42</v>
      </c>
      <c r="F69" s="133">
        <v>179.42</v>
      </c>
      <c r="G69" s="274">
        <v>167.15</v>
      </c>
      <c r="H69" s="274">
        <v>167.15</v>
      </c>
      <c r="I69" s="276">
        <f t="shared" si="9"/>
        <v>7.3407119353873655</v>
      </c>
      <c r="J69" s="275">
        <f t="shared" si="9"/>
        <v>7.3407119353873655</v>
      </c>
    </row>
    <row r="70" spans="1:10" ht="24" customHeight="1" x14ac:dyDescent="0.35">
      <c r="A70" s="204"/>
      <c r="B70" s="205">
        <v>2.2000000000000002</v>
      </c>
      <c r="C70" s="7" t="s">
        <v>54</v>
      </c>
      <c r="D70" s="47" t="s">
        <v>19</v>
      </c>
      <c r="E70" s="274">
        <v>17.685600000000001</v>
      </c>
      <c r="F70" s="133">
        <v>17.685600000000001</v>
      </c>
      <c r="G70" s="274">
        <v>14.41</v>
      </c>
      <c r="H70" s="274">
        <v>14.41</v>
      </c>
      <c r="I70" s="276">
        <f t="shared" si="9"/>
        <v>22.731436502428874</v>
      </c>
      <c r="J70" s="275">
        <f t="shared" si="9"/>
        <v>22.731436502428874</v>
      </c>
    </row>
    <row r="71" spans="1:10" ht="24" customHeight="1" x14ac:dyDescent="0.35">
      <c r="A71" s="204"/>
      <c r="B71" s="205">
        <v>2.2999999999999998</v>
      </c>
      <c r="C71" s="7" t="s">
        <v>79</v>
      </c>
      <c r="D71" s="47" t="s">
        <v>19</v>
      </c>
      <c r="E71" s="274">
        <v>19.43</v>
      </c>
      <c r="F71" s="133">
        <v>19.43</v>
      </c>
      <c r="G71" s="274">
        <v>16.52</v>
      </c>
      <c r="H71" s="274">
        <v>16.52</v>
      </c>
      <c r="I71" s="276">
        <f t="shared" si="9"/>
        <v>17.615012106537531</v>
      </c>
      <c r="J71" s="275">
        <f t="shared" si="9"/>
        <v>17.615012106537531</v>
      </c>
    </row>
    <row r="72" spans="1:10" ht="24" customHeight="1" x14ac:dyDescent="0.35">
      <c r="A72" s="204"/>
      <c r="B72" s="205">
        <v>2.4</v>
      </c>
      <c r="C72" s="7" t="s">
        <v>80</v>
      </c>
      <c r="D72" s="47" t="s">
        <v>19</v>
      </c>
      <c r="E72" s="274">
        <v>1.7398999999999996</v>
      </c>
      <c r="F72" s="133">
        <v>1.7398999999999996</v>
      </c>
      <c r="G72" s="274">
        <v>1.4</v>
      </c>
      <c r="H72" s="274">
        <v>1.4</v>
      </c>
      <c r="I72" s="276">
        <f t="shared" si="9"/>
        <v>24.278571428571404</v>
      </c>
      <c r="J72" s="275">
        <f t="shared" si="9"/>
        <v>24.278571428571404</v>
      </c>
    </row>
    <row r="73" spans="1:10" ht="24" customHeight="1" x14ac:dyDescent="0.35">
      <c r="A73" s="204"/>
      <c r="B73" s="205">
        <v>2.5</v>
      </c>
      <c r="C73" s="7" t="s">
        <v>81</v>
      </c>
      <c r="D73" s="47" t="s">
        <v>19</v>
      </c>
      <c r="E73" s="274">
        <v>0</v>
      </c>
      <c r="F73" s="275">
        <v>0</v>
      </c>
      <c r="G73" s="274">
        <v>0</v>
      </c>
      <c r="H73" s="274">
        <v>0</v>
      </c>
      <c r="I73" s="276">
        <v>0</v>
      </c>
      <c r="J73" s="275">
        <v>0</v>
      </c>
    </row>
    <row r="74" spans="1:10" ht="24" customHeight="1" x14ac:dyDescent="0.35">
      <c r="A74" s="204"/>
      <c r="B74" s="205">
        <v>2.6</v>
      </c>
      <c r="C74" s="7" t="s">
        <v>82</v>
      </c>
      <c r="D74" s="47" t="s">
        <v>19</v>
      </c>
      <c r="E74" s="274">
        <v>0</v>
      </c>
      <c r="F74" s="275">
        <v>0</v>
      </c>
      <c r="G74" s="274">
        <v>0</v>
      </c>
      <c r="H74" s="274">
        <v>0</v>
      </c>
      <c r="I74" s="276">
        <v>0</v>
      </c>
      <c r="J74" s="275">
        <v>0</v>
      </c>
    </row>
    <row r="75" spans="1:10" ht="24" customHeight="1" x14ac:dyDescent="0.35">
      <c r="A75" s="204"/>
      <c r="B75" s="205">
        <v>2.7</v>
      </c>
      <c r="C75" s="7" t="s">
        <v>83</v>
      </c>
      <c r="D75" s="47" t="s">
        <v>19</v>
      </c>
      <c r="E75" s="274">
        <v>-21.15</v>
      </c>
      <c r="F75" s="133">
        <v>-21.15</v>
      </c>
      <c r="G75" s="274">
        <v>-21.88</v>
      </c>
      <c r="H75" s="274">
        <v>-21.88</v>
      </c>
      <c r="I75" s="276">
        <f t="shared" si="9"/>
        <v>-3.336380255941501</v>
      </c>
      <c r="J75" s="275">
        <f t="shared" si="9"/>
        <v>-3.336380255941501</v>
      </c>
    </row>
    <row r="76" spans="1:10" ht="24" customHeight="1" x14ac:dyDescent="0.35">
      <c r="A76" s="12">
        <v>3</v>
      </c>
      <c r="B76" s="317" t="s">
        <v>25</v>
      </c>
      <c r="C76" s="317"/>
      <c r="D76" s="47" t="s">
        <v>19</v>
      </c>
      <c r="E76" s="274">
        <v>96.256699999999995</v>
      </c>
      <c r="F76" s="133">
        <v>96.256699999999995</v>
      </c>
      <c r="G76" s="274">
        <v>96.82</v>
      </c>
      <c r="H76" s="274">
        <v>96.82</v>
      </c>
      <c r="I76" s="276">
        <f t="shared" si="9"/>
        <v>-0.58180128072712067</v>
      </c>
      <c r="J76" s="275">
        <f t="shared" si="9"/>
        <v>-0.58180128072712067</v>
      </c>
    </row>
    <row r="77" spans="1:10" ht="24" customHeight="1" x14ac:dyDescent="0.35">
      <c r="A77" s="12">
        <v>4</v>
      </c>
      <c r="B77" s="317" t="s">
        <v>84</v>
      </c>
      <c r="C77" s="317"/>
      <c r="D77" s="47" t="s">
        <v>19</v>
      </c>
      <c r="E77" s="274">
        <v>22.819500000000005</v>
      </c>
      <c r="F77" s="133">
        <v>22.819500000000005</v>
      </c>
      <c r="G77" s="274">
        <v>21.62</v>
      </c>
      <c r="H77" s="274">
        <v>21.62</v>
      </c>
      <c r="I77" s="276">
        <f t="shared" ref="I77:J85" si="10">(E77-G77)/G77*100</f>
        <v>5.5481036077706012</v>
      </c>
      <c r="J77" s="275">
        <f t="shared" si="10"/>
        <v>5.5481036077706012</v>
      </c>
    </row>
    <row r="78" spans="1:10" ht="24" customHeight="1" x14ac:dyDescent="0.35">
      <c r="A78" s="12">
        <v>5</v>
      </c>
      <c r="B78" s="318" t="s">
        <v>85</v>
      </c>
      <c r="C78" s="318"/>
      <c r="D78" s="47" t="s">
        <v>19</v>
      </c>
      <c r="E78" s="274">
        <v>0</v>
      </c>
      <c r="F78" s="133">
        <v>0</v>
      </c>
      <c r="G78" s="274">
        <v>0.46</v>
      </c>
      <c r="H78" s="274">
        <v>0.46</v>
      </c>
      <c r="I78" s="276">
        <f t="shared" si="10"/>
        <v>-100</v>
      </c>
      <c r="J78" s="275">
        <f t="shared" si="10"/>
        <v>-100</v>
      </c>
    </row>
    <row r="79" spans="1:10" ht="24" customHeight="1" thickBot="1" x14ac:dyDescent="0.4">
      <c r="A79" s="12">
        <v>6</v>
      </c>
      <c r="B79" s="317" t="s">
        <v>86</v>
      </c>
      <c r="C79" s="317"/>
      <c r="D79" s="47" t="s">
        <v>19</v>
      </c>
      <c r="E79" s="274">
        <v>0</v>
      </c>
      <c r="F79" s="275">
        <v>0</v>
      </c>
      <c r="G79" s="69">
        <v>0</v>
      </c>
      <c r="H79" s="69">
        <v>0</v>
      </c>
      <c r="I79" s="276">
        <v>0</v>
      </c>
      <c r="J79" s="275">
        <v>0</v>
      </c>
    </row>
    <row r="80" spans="1:10" ht="24" customHeight="1" thickBot="1" x14ac:dyDescent="0.4">
      <c r="A80" s="16">
        <v>7</v>
      </c>
      <c r="B80" s="319" t="s">
        <v>87</v>
      </c>
      <c r="C80" s="319"/>
      <c r="D80" s="64" t="s">
        <v>19</v>
      </c>
      <c r="E80" s="69">
        <v>2.3199999999999998</v>
      </c>
      <c r="F80" s="134">
        <v>2.3199999999999998</v>
      </c>
      <c r="G80" s="66">
        <v>0.09</v>
      </c>
      <c r="H80" s="66">
        <v>0.09</v>
      </c>
      <c r="I80" s="171">
        <f t="shared" si="10"/>
        <v>2477.7777777777778</v>
      </c>
      <c r="J80" s="57">
        <f t="shared" si="10"/>
        <v>2477.7777777777778</v>
      </c>
    </row>
    <row r="81" spans="1:15" ht="24" customHeight="1" thickBot="1" x14ac:dyDescent="0.4">
      <c r="A81" s="14">
        <v>8</v>
      </c>
      <c r="B81" s="310" t="s">
        <v>88</v>
      </c>
      <c r="C81" s="310"/>
      <c r="D81" s="65" t="s">
        <v>19</v>
      </c>
      <c r="E81" s="66">
        <f>E61+E68+E76+E77+E78+E79+E80</f>
        <v>4663.2779999999993</v>
      </c>
      <c r="F81" s="66">
        <f>F61+F68+F76+F77+F78+F79+F80</f>
        <v>4663.2779999999993</v>
      </c>
      <c r="G81" s="206">
        <f>G61+G68+G76+G77+G78+G79+G80</f>
        <v>3448.04</v>
      </c>
      <c r="H81" s="206">
        <f>H61+H68+H76+H77+H78+H79+H80</f>
        <v>3448.04</v>
      </c>
      <c r="I81" s="35">
        <f t="shared" si="10"/>
        <v>35.244312710989412</v>
      </c>
      <c r="J81" s="23">
        <f t="shared" si="10"/>
        <v>35.244312710989412</v>
      </c>
    </row>
    <row r="82" spans="1:15" ht="24" customHeight="1" thickBot="1" x14ac:dyDescent="0.4">
      <c r="A82" s="14">
        <v>9</v>
      </c>
      <c r="B82" s="310" t="s">
        <v>211</v>
      </c>
      <c r="C82" s="310"/>
      <c r="D82" s="65" t="s">
        <v>212</v>
      </c>
      <c r="E82" s="206">
        <f>E61/E81*100</f>
        <v>93.169575135773613</v>
      </c>
      <c r="F82" s="206">
        <f>F61/F81*100</f>
        <v>93.169575135773613</v>
      </c>
      <c r="G82" s="207">
        <v>91.4</v>
      </c>
      <c r="H82" s="207">
        <v>91.4</v>
      </c>
      <c r="I82" s="35">
        <f t="shared" si="10"/>
        <v>1.9360778290739684</v>
      </c>
      <c r="J82" s="23">
        <f t="shared" si="10"/>
        <v>1.9360778290739684</v>
      </c>
    </row>
    <row r="83" spans="1:15" ht="24" customHeight="1" x14ac:dyDescent="0.35">
      <c r="A83" s="53"/>
      <c r="B83" s="311" t="s">
        <v>213</v>
      </c>
      <c r="C83" s="311"/>
      <c r="D83" s="63" t="s">
        <v>19</v>
      </c>
      <c r="E83" s="207">
        <v>1.45</v>
      </c>
      <c r="F83" s="135">
        <v>1.45</v>
      </c>
      <c r="G83" s="207">
        <v>98.66</v>
      </c>
      <c r="H83" s="207">
        <v>98.66</v>
      </c>
      <c r="I83" s="189">
        <f t="shared" si="10"/>
        <v>-98.530306101763628</v>
      </c>
      <c r="J83" s="190">
        <f t="shared" si="10"/>
        <v>-98.530306101763628</v>
      </c>
      <c r="M83" s="1">
        <v>106.44</v>
      </c>
      <c r="N83" s="62">
        <f>F83-M83</f>
        <v>-104.99</v>
      </c>
      <c r="O83" s="1">
        <v>230.99</v>
      </c>
    </row>
    <row r="84" spans="1:15" ht="24" customHeight="1" thickBot="1" x14ac:dyDescent="0.4">
      <c r="A84" s="268"/>
      <c r="B84" s="312" t="s">
        <v>214</v>
      </c>
      <c r="C84" s="312"/>
      <c r="D84" s="67" t="s">
        <v>19</v>
      </c>
      <c r="E84" s="207">
        <v>19.12</v>
      </c>
      <c r="F84" s="208">
        <v>19.12</v>
      </c>
      <c r="G84" s="207">
        <v>42.16</v>
      </c>
      <c r="H84" s="207">
        <v>42.16</v>
      </c>
      <c r="I84" s="209">
        <f t="shared" si="10"/>
        <v>-54.648956356736235</v>
      </c>
      <c r="J84" s="210">
        <f t="shared" si="10"/>
        <v>-54.648956356736235</v>
      </c>
      <c r="M84" s="1">
        <v>61.19</v>
      </c>
      <c r="N84" s="62">
        <f t="shared" ref="N84:N85" si="11">F84-M84</f>
        <v>-42.069999999999993</v>
      </c>
      <c r="O84" s="1">
        <v>61.5</v>
      </c>
    </row>
    <row r="85" spans="1:15" ht="24" customHeight="1" thickBot="1" x14ac:dyDescent="0.4">
      <c r="A85" s="268"/>
      <c r="B85" s="312" t="s">
        <v>215</v>
      </c>
      <c r="C85" s="312"/>
      <c r="D85" s="67" t="s">
        <v>19</v>
      </c>
      <c r="E85" s="207">
        <v>0</v>
      </c>
      <c r="F85" s="208">
        <v>0</v>
      </c>
      <c r="G85" s="209">
        <v>0</v>
      </c>
      <c r="H85" s="209">
        <v>0</v>
      </c>
      <c r="I85" s="209" t="e">
        <f t="shared" si="10"/>
        <v>#DIV/0!</v>
      </c>
      <c r="J85" s="210" t="e">
        <f t="shared" si="10"/>
        <v>#DIV/0!</v>
      </c>
      <c r="M85" s="1">
        <v>1.17</v>
      </c>
      <c r="N85" s="62">
        <f t="shared" si="11"/>
        <v>-1.17</v>
      </c>
      <c r="O85" s="1">
        <v>5.67</v>
      </c>
    </row>
    <row r="86" spans="1:15" ht="36.75" customHeight="1" x14ac:dyDescent="0.35">
      <c r="A86" s="313" t="s">
        <v>22</v>
      </c>
      <c r="B86" s="314"/>
      <c r="C86" s="315" t="s">
        <v>100</v>
      </c>
      <c r="D86" s="315"/>
      <c r="E86" s="315"/>
      <c r="F86" s="315"/>
      <c r="G86" s="315"/>
      <c r="H86" s="315"/>
      <c r="I86" s="315"/>
      <c r="J86" s="316"/>
    </row>
    <row r="87" spans="1:15" ht="30.75" customHeight="1" thickBot="1" x14ac:dyDescent="0.4">
      <c r="A87" s="305" t="s">
        <v>23</v>
      </c>
      <c r="B87" s="306"/>
      <c r="C87" s="307" t="s">
        <v>229</v>
      </c>
      <c r="D87" s="307"/>
      <c r="E87" s="307"/>
      <c r="F87" s="307"/>
      <c r="G87" s="307"/>
      <c r="H87" s="307"/>
      <c r="I87" s="307"/>
      <c r="J87" s="308"/>
    </row>
    <row r="88" spans="1:15" ht="24" customHeight="1" x14ac:dyDescent="0.35">
      <c r="A88" s="309"/>
      <c r="B88" s="309"/>
      <c r="C88" s="5"/>
      <c r="D88" s="5"/>
      <c r="E88" s="62"/>
      <c r="F88" s="62"/>
      <c r="G88" s="62"/>
      <c r="H88" s="62"/>
    </row>
    <row r="89" spans="1:15" ht="24" customHeight="1" x14ac:dyDescent="0.35">
      <c r="E89" s="62"/>
    </row>
    <row r="90" spans="1:15" ht="24" customHeight="1" x14ac:dyDescent="0.35">
      <c r="E90" s="211"/>
      <c r="F90" s="211"/>
    </row>
    <row r="91" spans="1:15" ht="24" customHeight="1" x14ac:dyDescent="0.35">
      <c r="E91" s="211"/>
      <c r="F91" s="211"/>
    </row>
  </sheetData>
  <mergeCells count="71">
    <mergeCell ref="A1:H1"/>
    <mergeCell ref="I1:J1"/>
    <mergeCell ref="A2:H2"/>
    <mergeCell ref="I2:J2"/>
    <mergeCell ref="A3:A4"/>
    <mergeCell ref="B3:D4"/>
    <mergeCell ref="E3:F3"/>
    <mergeCell ref="G3:H3"/>
    <mergeCell ref="I3:J3"/>
    <mergeCell ref="A29:H29"/>
    <mergeCell ref="I29:J29"/>
    <mergeCell ref="B5:D5"/>
    <mergeCell ref="E5:F5"/>
    <mergeCell ref="G5:H5"/>
    <mergeCell ref="I5:J5"/>
    <mergeCell ref="B11:D11"/>
    <mergeCell ref="I11:J11"/>
    <mergeCell ref="B19:D19"/>
    <mergeCell ref="I19:J19"/>
    <mergeCell ref="A27:B27"/>
    <mergeCell ref="A28:B28"/>
    <mergeCell ref="C28:J28"/>
    <mergeCell ref="A30:H30"/>
    <mergeCell ref="I30:J30"/>
    <mergeCell ref="A31:A32"/>
    <mergeCell ref="B31:D32"/>
    <mergeCell ref="E31:F31"/>
    <mergeCell ref="G31:H31"/>
    <mergeCell ref="I31:J31"/>
    <mergeCell ref="I42:J42"/>
    <mergeCell ref="A43:H43"/>
    <mergeCell ref="I43:J43"/>
    <mergeCell ref="B33:D33"/>
    <mergeCell ref="E33:F33"/>
    <mergeCell ref="G33:H33"/>
    <mergeCell ref="I33:J33"/>
    <mergeCell ref="B36:D36"/>
    <mergeCell ref="E36:F36"/>
    <mergeCell ref="G36:H36"/>
    <mergeCell ref="I36:J36"/>
    <mergeCell ref="B46:C46"/>
    <mergeCell ref="A38:B38"/>
    <mergeCell ref="A39:B39"/>
    <mergeCell ref="A40:B40"/>
    <mergeCell ref="A42:H42"/>
    <mergeCell ref="A44:A45"/>
    <mergeCell ref="B44:D45"/>
    <mergeCell ref="E44:F44"/>
    <mergeCell ref="G44:H44"/>
    <mergeCell ref="I44:J44"/>
    <mergeCell ref="B81:C81"/>
    <mergeCell ref="B47:C47"/>
    <mergeCell ref="B48:C48"/>
    <mergeCell ref="B58:C58"/>
    <mergeCell ref="B59:C59"/>
    <mergeCell ref="B61:C61"/>
    <mergeCell ref="B68:C68"/>
    <mergeCell ref="B76:C76"/>
    <mergeCell ref="B77:C77"/>
    <mergeCell ref="B78:C78"/>
    <mergeCell ref="B79:C79"/>
    <mergeCell ref="B80:C80"/>
    <mergeCell ref="A87:B87"/>
    <mergeCell ref="C87:J87"/>
    <mergeCell ref="A88:B88"/>
    <mergeCell ref="B82:C82"/>
    <mergeCell ref="B83:C83"/>
    <mergeCell ref="B84:C84"/>
    <mergeCell ref="B85:C85"/>
    <mergeCell ref="A86:B86"/>
    <mergeCell ref="C86:J86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57" orientation="portrait" r:id="rId1"/>
  <rowBreaks count="1" manualBreakCount="1">
    <brk id="41" max="9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H10"/>
  <sheetViews>
    <sheetView view="pageBreakPreview" zoomScaleSheetLayoutView="100" workbookViewId="0">
      <selection activeCell="D13" sqref="D13"/>
    </sheetView>
  </sheetViews>
  <sheetFormatPr defaultRowHeight="13.2" x14ac:dyDescent="0.25"/>
  <cols>
    <col min="1" max="1" width="5.88671875" style="94" bestFit="1" customWidth="1"/>
    <col min="2" max="2" width="9.109375" style="94"/>
    <col min="3" max="3" width="23.33203125" style="94" customWidth="1"/>
    <col min="4" max="4" width="16.6640625" style="94" bestFit="1" customWidth="1"/>
    <col min="5" max="5" width="33" style="94" customWidth="1"/>
    <col min="6" max="6" width="13.5546875" style="94" customWidth="1"/>
    <col min="7" max="7" width="13" style="94" customWidth="1"/>
    <col min="8" max="8" width="26.44140625" style="94" customWidth="1"/>
    <col min="9" max="256" width="9.109375" style="94"/>
    <col min="257" max="257" width="4.5546875" style="94" bestFit="1" customWidth="1"/>
    <col min="258" max="258" width="9.109375" style="94"/>
    <col min="259" max="259" width="23.33203125" style="94" customWidth="1"/>
    <col min="260" max="260" width="16.6640625" style="94" bestFit="1" customWidth="1"/>
    <col min="261" max="261" width="33" style="94" customWidth="1"/>
    <col min="262" max="262" width="13.5546875" style="94" customWidth="1"/>
    <col min="263" max="263" width="11.5546875" style="94" customWidth="1"/>
    <col min="264" max="264" width="31.44140625" style="94" bestFit="1" customWidth="1"/>
    <col min="265" max="512" width="9.109375" style="94"/>
    <col min="513" max="513" width="4.5546875" style="94" bestFit="1" customWidth="1"/>
    <col min="514" max="514" width="9.109375" style="94"/>
    <col min="515" max="515" width="23.33203125" style="94" customWidth="1"/>
    <col min="516" max="516" width="16.6640625" style="94" bestFit="1" customWidth="1"/>
    <col min="517" max="517" width="33" style="94" customWidth="1"/>
    <col min="518" max="518" width="13.5546875" style="94" customWidth="1"/>
    <col min="519" max="519" width="11.5546875" style="94" customWidth="1"/>
    <col min="520" max="520" width="31.44140625" style="94" bestFit="1" customWidth="1"/>
    <col min="521" max="768" width="9.109375" style="94"/>
    <col min="769" max="769" width="4.5546875" style="94" bestFit="1" customWidth="1"/>
    <col min="770" max="770" width="9.109375" style="94"/>
    <col min="771" max="771" width="23.33203125" style="94" customWidth="1"/>
    <col min="772" max="772" width="16.6640625" style="94" bestFit="1" customWidth="1"/>
    <col min="773" max="773" width="33" style="94" customWidth="1"/>
    <col min="774" max="774" width="13.5546875" style="94" customWidth="1"/>
    <col min="775" max="775" width="11.5546875" style="94" customWidth="1"/>
    <col min="776" max="776" width="31.44140625" style="94" bestFit="1" customWidth="1"/>
    <col min="777" max="1024" width="9.109375" style="94"/>
    <col min="1025" max="1025" width="4.5546875" style="94" bestFit="1" customWidth="1"/>
    <col min="1026" max="1026" width="9.109375" style="94"/>
    <col min="1027" max="1027" width="23.33203125" style="94" customWidth="1"/>
    <col min="1028" max="1028" width="16.6640625" style="94" bestFit="1" customWidth="1"/>
    <col min="1029" max="1029" width="33" style="94" customWidth="1"/>
    <col min="1030" max="1030" width="13.5546875" style="94" customWidth="1"/>
    <col min="1031" max="1031" width="11.5546875" style="94" customWidth="1"/>
    <col min="1032" max="1032" width="31.44140625" style="94" bestFit="1" customWidth="1"/>
    <col min="1033" max="1280" width="9.109375" style="94"/>
    <col min="1281" max="1281" width="4.5546875" style="94" bestFit="1" customWidth="1"/>
    <col min="1282" max="1282" width="9.109375" style="94"/>
    <col min="1283" max="1283" width="23.33203125" style="94" customWidth="1"/>
    <col min="1284" max="1284" width="16.6640625" style="94" bestFit="1" customWidth="1"/>
    <col min="1285" max="1285" width="33" style="94" customWidth="1"/>
    <col min="1286" max="1286" width="13.5546875" style="94" customWidth="1"/>
    <col min="1287" max="1287" width="11.5546875" style="94" customWidth="1"/>
    <col min="1288" max="1288" width="31.44140625" style="94" bestFit="1" customWidth="1"/>
    <col min="1289" max="1536" width="9.109375" style="94"/>
    <col min="1537" max="1537" width="4.5546875" style="94" bestFit="1" customWidth="1"/>
    <col min="1538" max="1538" width="9.109375" style="94"/>
    <col min="1539" max="1539" width="23.33203125" style="94" customWidth="1"/>
    <col min="1540" max="1540" width="16.6640625" style="94" bestFit="1" customWidth="1"/>
    <col min="1541" max="1541" width="33" style="94" customWidth="1"/>
    <col min="1542" max="1542" width="13.5546875" style="94" customWidth="1"/>
    <col min="1543" max="1543" width="11.5546875" style="94" customWidth="1"/>
    <col min="1544" max="1544" width="31.44140625" style="94" bestFit="1" customWidth="1"/>
    <col min="1545" max="1792" width="9.109375" style="94"/>
    <col min="1793" max="1793" width="4.5546875" style="94" bestFit="1" customWidth="1"/>
    <col min="1794" max="1794" width="9.109375" style="94"/>
    <col min="1795" max="1795" width="23.33203125" style="94" customWidth="1"/>
    <col min="1796" max="1796" width="16.6640625" style="94" bestFit="1" customWidth="1"/>
    <col min="1797" max="1797" width="33" style="94" customWidth="1"/>
    <col min="1798" max="1798" width="13.5546875" style="94" customWidth="1"/>
    <col min="1799" max="1799" width="11.5546875" style="94" customWidth="1"/>
    <col min="1800" max="1800" width="31.44140625" style="94" bestFit="1" customWidth="1"/>
    <col min="1801" max="2048" width="9.109375" style="94"/>
    <col min="2049" max="2049" width="4.5546875" style="94" bestFit="1" customWidth="1"/>
    <col min="2050" max="2050" width="9.109375" style="94"/>
    <col min="2051" max="2051" width="23.33203125" style="94" customWidth="1"/>
    <col min="2052" max="2052" width="16.6640625" style="94" bestFit="1" customWidth="1"/>
    <col min="2053" max="2053" width="33" style="94" customWidth="1"/>
    <col min="2054" max="2054" width="13.5546875" style="94" customWidth="1"/>
    <col min="2055" max="2055" width="11.5546875" style="94" customWidth="1"/>
    <col min="2056" max="2056" width="31.44140625" style="94" bestFit="1" customWidth="1"/>
    <col min="2057" max="2304" width="9.109375" style="94"/>
    <col min="2305" max="2305" width="4.5546875" style="94" bestFit="1" customWidth="1"/>
    <col min="2306" max="2306" width="9.109375" style="94"/>
    <col min="2307" max="2307" width="23.33203125" style="94" customWidth="1"/>
    <col min="2308" max="2308" width="16.6640625" style="94" bestFit="1" customWidth="1"/>
    <col min="2309" max="2309" width="33" style="94" customWidth="1"/>
    <col min="2310" max="2310" width="13.5546875" style="94" customWidth="1"/>
    <col min="2311" max="2311" width="11.5546875" style="94" customWidth="1"/>
    <col min="2312" max="2312" width="31.44140625" style="94" bestFit="1" customWidth="1"/>
    <col min="2313" max="2560" width="9.109375" style="94"/>
    <col min="2561" max="2561" width="4.5546875" style="94" bestFit="1" customWidth="1"/>
    <col min="2562" max="2562" width="9.109375" style="94"/>
    <col min="2563" max="2563" width="23.33203125" style="94" customWidth="1"/>
    <col min="2564" max="2564" width="16.6640625" style="94" bestFit="1" customWidth="1"/>
    <col min="2565" max="2565" width="33" style="94" customWidth="1"/>
    <col min="2566" max="2566" width="13.5546875" style="94" customWidth="1"/>
    <col min="2567" max="2567" width="11.5546875" style="94" customWidth="1"/>
    <col min="2568" max="2568" width="31.44140625" style="94" bestFit="1" customWidth="1"/>
    <col min="2569" max="2816" width="9.109375" style="94"/>
    <col min="2817" max="2817" width="4.5546875" style="94" bestFit="1" customWidth="1"/>
    <col min="2818" max="2818" width="9.109375" style="94"/>
    <col min="2819" max="2819" width="23.33203125" style="94" customWidth="1"/>
    <col min="2820" max="2820" width="16.6640625" style="94" bestFit="1" customWidth="1"/>
    <col min="2821" max="2821" width="33" style="94" customWidth="1"/>
    <col min="2822" max="2822" width="13.5546875" style="94" customWidth="1"/>
    <col min="2823" max="2823" width="11.5546875" style="94" customWidth="1"/>
    <col min="2824" max="2824" width="31.44140625" style="94" bestFit="1" customWidth="1"/>
    <col min="2825" max="3072" width="9.109375" style="94"/>
    <col min="3073" max="3073" width="4.5546875" style="94" bestFit="1" customWidth="1"/>
    <col min="3074" max="3074" width="9.109375" style="94"/>
    <col min="3075" max="3075" width="23.33203125" style="94" customWidth="1"/>
    <col min="3076" max="3076" width="16.6640625" style="94" bestFit="1" customWidth="1"/>
    <col min="3077" max="3077" width="33" style="94" customWidth="1"/>
    <col min="3078" max="3078" width="13.5546875" style="94" customWidth="1"/>
    <col min="3079" max="3079" width="11.5546875" style="94" customWidth="1"/>
    <col min="3080" max="3080" width="31.44140625" style="94" bestFit="1" customWidth="1"/>
    <col min="3081" max="3328" width="9.109375" style="94"/>
    <col min="3329" max="3329" width="4.5546875" style="94" bestFit="1" customWidth="1"/>
    <col min="3330" max="3330" width="9.109375" style="94"/>
    <col min="3331" max="3331" width="23.33203125" style="94" customWidth="1"/>
    <col min="3332" max="3332" width="16.6640625" style="94" bestFit="1" customWidth="1"/>
    <col min="3333" max="3333" width="33" style="94" customWidth="1"/>
    <col min="3334" max="3334" width="13.5546875" style="94" customWidth="1"/>
    <col min="3335" max="3335" width="11.5546875" style="94" customWidth="1"/>
    <col min="3336" max="3336" width="31.44140625" style="94" bestFit="1" customWidth="1"/>
    <col min="3337" max="3584" width="9.109375" style="94"/>
    <col min="3585" max="3585" width="4.5546875" style="94" bestFit="1" customWidth="1"/>
    <col min="3586" max="3586" width="9.109375" style="94"/>
    <col min="3587" max="3587" width="23.33203125" style="94" customWidth="1"/>
    <col min="3588" max="3588" width="16.6640625" style="94" bestFit="1" customWidth="1"/>
    <col min="3589" max="3589" width="33" style="94" customWidth="1"/>
    <col min="3590" max="3590" width="13.5546875" style="94" customWidth="1"/>
    <col min="3591" max="3591" width="11.5546875" style="94" customWidth="1"/>
    <col min="3592" max="3592" width="31.44140625" style="94" bestFit="1" customWidth="1"/>
    <col min="3593" max="3840" width="9.109375" style="94"/>
    <col min="3841" max="3841" width="4.5546875" style="94" bestFit="1" customWidth="1"/>
    <col min="3842" max="3842" width="9.109375" style="94"/>
    <col min="3843" max="3843" width="23.33203125" style="94" customWidth="1"/>
    <col min="3844" max="3844" width="16.6640625" style="94" bestFit="1" customWidth="1"/>
    <col min="3845" max="3845" width="33" style="94" customWidth="1"/>
    <col min="3846" max="3846" width="13.5546875" style="94" customWidth="1"/>
    <col min="3847" max="3847" width="11.5546875" style="94" customWidth="1"/>
    <col min="3848" max="3848" width="31.44140625" style="94" bestFit="1" customWidth="1"/>
    <col min="3849" max="4096" width="9.109375" style="94"/>
    <col min="4097" max="4097" width="4.5546875" style="94" bestFit="1" customWidth="1"/>
    <col min="4098" max="4098" width="9.109375" style="94"/>
    <col min="4099" max="4099" width="23.33203125" style="94" customWidth="1"/>
    <col min="4100" max="4100" width="16.6640625" style="94" bestFit="1" customWidth="1"/>
    <col min="4101" max="4101" width="33" style="94" customWidth="1"/>
    <col min="4102" max="4102" width="13.5546875" style="94" customWidth="1"/>
    <col min="4103" max="4103" width="11.5546875" style="94" customWidth="1"/>
    <col min="4104" max="4104" width="31.44140625" style="94" bestFit="1" customWidth="1"/>
    <col min="4105" max="4352" width="9.109375" style="94"/>
    <col min="4353" max="4353" width="4.5546875" style="94" bestFit="1" customWidth="1"/>
    <col min="4354" max="4354" width="9.109375" style="94"/>
    <col min="4355" max="4355" width="23.33203125" style="94" customWidth="1"/>
    <col min="4356" max="4356" width="16.6640625" style="94" bestFit="1" customWidth="1"/>
    <col min="4357" max="4357" width="33" style="94" customWidth="1"/>
    <col min="4358" max="4358" width="13.5546875" style="94" customWidth="1"/>
    <col min="4359" max="4359" width="11.5546875" style="94" customWidth="1"/>
    <col min="4360" max="4360" width="31.44140625" style="94" bestFit="1" customWidth="1"/>
    <col min="4361" max="4608" width="9.109375" style="94"/>
    <col min="4609" max="4609" width="4.5546875" style="94" bestFit="1" customWidth="1"/>
    <col min="4610" max="4610" width="9.109375" style="94"/>
    <col min="4611" max="4611" width="23.33203125" style="94" customWidth="1"/>
    <col min="4612" max="4612" width="16.6640625" style="94" bestFit="1" customWidth="1"/>
    <col min="4613" max="4613" width="33" style="94" customWidth="1"/>
    <col min="4614" max="4614" width="13.5546875" style="94" customWidth="1"/>
    <col min="4615" max="4615" width="11.5546875" style="94" customWidth="1"/>
    <col min="4616" max="4616" width="31.44140625" style="94" bestFit="1" customWidth="1"/>
    <col min="4617" max="4864" width="9.109375" style="94"/>
    <col min="4865" max="4865" width="4.5546875" style="94" bestFit="1" customWidth="1"/>
    <col min="4866" max="4866" width="9.109375" style="94"/>
    <col min="4867" max="4867" width="23.33203125" style="94" customWidth="1"/>
    <col min="4868" max="4868" width="16.6640625" style="94" bestFit="1" customWidth="1"/>
    <col min="4869" max="4869" width="33" style="94" customWidth="1"/>
    <col min="4870" max="4870" width="13.5546875" style="94" customWidth="1"/>
    <col min="4871" max="4871" width="11.5546875" style="94" customWidth="1"/>
    <col min="4872" max="4872" width="31.44140625" style="94" bestFit="1" customWidth="1"/>
    <col min="4873" max="5120" width="9.109375" style="94"/>
    <col min="5121" max="5121" width="4.5546875" style="94" bestFit="1" customWidth="1"/>
    <col min="5122" max="5122" width="9.109375" style="94"/>
    <col min="5123" max="5123" width="23.33203125" style="94" customWidth="1"/>
    <col min="5124" max="5124" width="16.6640625" style="94" bestFit="1" customWidth="1"/>
    <col min="5125" max="5125" width="33" style="94" customWidth="1"/>
    <col min="5126" max="5126" width="13.5546875" style="94" customWidth="1"/>
    <col min="5127" max="5127" width="11.5546875" style="94" customWidth="1"/>
    <col min="5128" max="5128" width="31.44140625" style="94" bestFit="1" customWidth="1"/>
    <col min="5129" max="5376" width="9.109375" style="94"/>
    <col min="5377" max="5377" width="4.5546875" style="94" bestFit="1" customWidth="1"/>
    <col min="5378" max="5378" width="9.109375" style="94"/>
    <col min="5379" max="5379" width="23.33203125" style="94" customWidth="1"/>
    <col min="5380" max="5380" width="16.6640625" style="94" bestFit="1" customWidth="1"/>
    <col min="5381" max="5381" width="33" style="94" customWidth="1"/>
    <col min="5382" max="5382" width="13.5546875" style="94" customWidth="1"/>
    <col min="5383" max="5383" width="11.5546875" style="94" customWidth="1"/>
    <col min="5384" max="5384" width="31.44140625" style="94" bestFit="1" customWidth="1"/>
    <col min="5385" max="5632" width="9.109375" style="94"/>
    <col min="5633" max="5633" width="4.5546875" style="94" bestFit="1" customWidth="1"/>
    <col min="5634" max="5634" width="9.109375" style="94"/>
    <col min="5635" max="5635" width="23.33203125" style="94" customWidth="1"/>
    <col min="5636" max="5636" width="16.6640625" style="94" bestFit="1" customWidth="1"/>
    <col min="5637" max="5637" width="33" style="94" customWidth="1"/>
    <col min="5638" max="5638" width="13.5546875" style="94" customWidth="1"/>
    <col min="5639" max="5639" width="11.5546875" style="94" customWidth="1"/>
    <col min="5640" max="5640" width="31.44140625" style="94" bestFit="1" customWidth="1"/>
    <col min="5641" max="5888" width="9.109375" style="94"/>
    <col min="5889" max="5889" width="4.5546875" style="94" bestFit="1" customWidth="1"/>
    <col min="5890" max="5890" width="9.109375" style="94"/>
    <col min="5891" max="5891" width="23.33203125" style="94" customWidth="1"/>
    <col min="5892" max="5892" width="16.6640625" style="94" bestFit="1" customWidth="1"/>
    <col min="5893" max="5893" width="33" style="94" customWidth="1"/>
    <col min="5894" max="5894" width="13.5546875" style="94" customWidth="1"/>
    <col min="5895" max="5895" width="11.5546875" style="94" customWidth="1"/>
    <col min="5896" max="5896" width="31.44140625" style="94" bestFit="1" customWidth="1"/>
    <col min="5897" max="6144" width="9.109375" style="94"/>
    <col min="6145" max="6145" width="4.5546875" style="94" bestFit="1" customWidth="1"/>
    <col min="6146" max="6146" width="9.109375" style="94"/>
    <col min="6147" max="6147" width="23.33203125" style="94" customWidth="1"/>
    <col min="6148" max="6148" width="16.6640625" style="94" bestFit="1" customWidth="1"/>
    <col min="6149" max="6149" width="33" style="94" customWidth="1"/>
    <col min="6150" max="6150" width="13.5546875" style="94" customWidth="1"/>
    <col min="6151" max="6151" width="11.5546875" style="94" customWidth="1"/>
    <col min="6152" max="6152" width="31.44140625" style="94" bestFit="1" customWidth="1"/>
    <col min="6153" max="6400" width="9.109375" style="94"/>
    <col min="6401" max="6401" width="4.5546875" style="94" bestFit="1" customWidth="1"/>
    <col min="6402" max="6402" width="9.109375" style="94"/>
    <col min="6403" max="6403" width="23.33203125" style="94" customWidth="1"/>
    <col min="6404" max="6404" width="16.6640625" style="94" bestFit="1" customWidth="1"/>
    <col min="6405" max="6405" width="33" style="94" customWidth="1"/>
    <col min="6406" max="6406" width="13.5546875" style="94" customWidth="1"/>
    <col min="6407" max="6407" width="11.5546875" style="94" customWidth="1"/>
    <col min="6408" max="6408" width="31.44140625" style="94" bestFit="1" customWidth="1"/>
    <col min="6409" max="6656" width="9.109375" style="94"/>
    <col min="6657" max="6657" width="4.5546875" style="94" bestFit="1" customWidth="1"/>
    <col min="6658" max="6658" width="9.109375" style="94"/>
    <col min="6659" max="6659" width="23.33203125" style="94" customWidth="1"/>
    <col min="6660" max="6660" width="16.6640625" style="94" bestFit="1" customWidth="1"/>
    <col min="6661" max="6661" width="33" style="94" customWidth="1"/>
    <col min="6662" max="6662" width="13.5546875" style="94" customWidth="1"/>
    <col min="6663" max="6663" width="11.5546875" style="94" customWidth="1"/>
    <col min="6664" max="6664" width="31.44140625" style="94" bestFit="1" customWidth="1"/>
    <col min="6665" max="6912" width="9.109375" style="94"/>
    <col min="6913" max="6913" width="4.5546875" style="94" bestFit="1" customWidth="1"/>
    <col min="6914" max="6914" width="9.109375" style="94"/>
    <col min="6915" max="6915" width="23.33203125" style="94" customWidth="1"/>
    <col min="6916" max="6916" width="16.6640625" style="94" bestFit="1" customWidth="1"/>
    <col min="6917" max="6917" width="33" style="94" customWidth="1"/>
    <col min="6918" max="6918" width="13.5546875" style="94" customWidth="1"/>
    <col min="6919" max="6919" width="11.5546875" style="94" customWidth="1"/>
    <col min="6920" max="6920" width="31.44140625" style="94" bestFit="1" customWidth="1"/>
    <col min="6921" max="7168" width="9.109375" style="94"/>
    <col min="7169" max="7169" width="4.5546875" style="94" bestFit="1" customWidth="1"/>
    <col min="7170" max="7170" width="9.109375" style="94"/>
    <col min="7171" max="7171" width="23.33203125" style="94" customWidth="1"/>
    <col min="7172" max="7172" width="16.6640625" style="94" bestFit="1" customWidth="1"/>
    <col min="7173" max="7173" width="33" style="94" customWidth="1"/>
    <col min="7174" max="7174" width="13.5546875" style="94" customWidth="1"/>
    <col min="7175" max="7175" width="11.5546875" style="94" customWidth="1"/>
    <col min="7176" max="7176" width="31.44140625" style="94" bestFit="1" customWidth="1"/>
    <col min="7177" max="7424" width="9.109375" style="94"/>
    <col min="7425" max="7425" width="4.5546875" style="94" bestFit="1" customWidth="1"/>
    <col min="7426" max="7426" width="9.109375" style="94"/>
    <col min="7427" max="7427" width="23.33203125" style="94" customWidth="1"/>
    <col min="7428" max="7428" width="16.6640625" style="94" bestFit="1" customWidth="1"/>
    <col min="7429" max="7429" width="33" style="94" customWidth="1"/>
    <col min="7430" max="7430" width="13.5546875" style="94" customWidth="1"/>
    <col min="7431" max="7431" width="11.5546875" style="94" customWidth="1"/>
    <col min="7432" max="7432" width="31.44140625" style="94" bestFit="1" customWidth="1"/>
    <col min="7433" max="7680" width="9.109375" style="94"/>
    <col min="7681" max="7681" width="4.5546875" style="94" bestFit="1" customWidth="1"/>
    <col min="7682" max="7682" width="9.109375" style="94"/>
    <col min="7683" max="7683" width="23.33203125" style="94" customWidth="1"/>
    <col min="7684" max="7684" width="16.6640625" style="94" bestFit="1" customWidth="1"/>
    <col min="7685" max="7685" width="33" style="94" customWidth="1"/>
    <col min="7686" max="7686" width="13.5546875" style="94" customWidth="1"/>
    <col min="7687" max="7687" width="11.5546875" style="94" customWidth="1"/>
    <col min="7688" max="7688" width="31.44140625" style="94" bestFit="1" customWidth="1"/>
    <col min="7689" max="7936" width="9.109375" style="94"/>
    <col min="7937" max="7937" width="4.5546875" style="94" bestFit="1" customWidth="1"/>
    <col min="7938" max="7938" width="9.109375" style="94"/>
    <col min="7939" max="7939" width="23.33203125" style="94" customWidth="1"/>
    <col min="7940" max="7940" width="16.6640625" style="94" bestFit="1" customWidth="1"/>
    <col min="7941" max="7941" width="33" style="94" customWidth="1"/>
    <col min="7942" max="7942" width="13.5546875" style="94" customWidth="1"/>
    <col min="7943" max="7943" width="11.5546875" style="94" customWidth="1"/>
    <col min="7944" max="7944" width="31.44140625" style="94" bestFit="1" customWidth="1"/>
    <col min="7945" max="8192" width="9.109375" style="94"/>
    <col min="8193" max="8193" width="4.5546875" style="94" bestFit="1" customWidth="1"/>
    <col min="8194" max="8194" width="9.109375" style="94"/>
    <col min="8195" max="8195" width="23.33203125" style="94" customWidth="1"/>
    <col min="8196" max="8196" width="16.6640625" style="94" bestFit="1" customWidth="1"/>
    <col min="8197" max="8197" width="33" style="94" customWidth="1"/>
    <col min="8198" max="8198" width="13.5546875" style="94" customWidth="1"/>
    <col min="8199" max="8199" width="11.5546875" style="94" customWidth="1"/>
    <col min="8200" max="8200" width="31.44140625" style="94" bestFit="1" customWidth="1"/>
    <col min="8201" max="8448" width="9.109375" style="94"/>
    <col min="8449" max="8449" width="4.5546875" style="94" bestFit="1" customWidth="1"/>
    <col min="8450" max="8450" width="9.109375" style="94"/>
    <col min="8451" max="8451" width="23.33203125" style="94" customWidth="1"/>
    <col min="8452" max="8452" width="16.6640625" style="94" bestFit="1" customWidth="1"/>
    <col min="8453" max="8453" width="33" style="94" customWidth="1"/>
    <col min="8454" max="8454" width="13.5546875" style="94" customWidth="1"/>
    <col min="8455" max="8455" width="11.5546875" style="94" customWidth="1"/>
    <col min="8456" max="8456" width="31.44140625" style="94" bestFit="1" customWidth="1"/>
    <col min="8457" max="8704" width="9.109375" style="94"/>
    <col min="8705" max="8705" width="4.5546875" style="94" bestFit="1" customWidth="1"/>
    <col min="8706" max="8706" width="9.109375" style="94"/>
    <col min="8707" max="8707" width="23.33203125" style="94" customWidth="1"/>
    <col min="8708" max="8708" width="16.6640625" style="94" bestFit="1" customWidth="1"/>
    <col min="8709" max="8709" width="33" style="94" customWidth="1"/>
    <col min="8710" max="8710" width="13.5546875" style="94" customWidth="1"/>
    <col min="8711" max="8711" width="11.5546875" style="94" customWidth="1"/>
    <col min="8712" max="8712" width="31.44140625" style="94" bestFit="1" customWidth="1"/>
    <col min="8713" max="8960" width="9.109375" style="94"/>
    <col min="8961" max="8961" width="4.5546875" style="94" bestFit="1" customWidth="1"/>
    <col min="8962" max="8962" width="9.109375" style="94"/>
    <col min="8963" max="8963" width="23.33203125" style="94" customWidth="1"/>
    <col min="8964" max="8964" width="16.6640625" style="94" bestFit="1" customWidth="1"/>
    <col min="8965" max="8965" width="33" style="94" customWidth="1"/>
    <col min="8966" max="8966" width="13.5546875" style="94" customWidth="1"/>
    <col min="8967" max="8967" width="11.5546875" style="94" customWidth="1"/>
    <col min="8968" max="8968" width="31.44140625" style="94" bestFit="1" customWidth="1"/>
    <col min="8969" max="9216" width="9.109375" style="94"/>
    <col min="9217" max="9217" width="4.5546875" style="94" bestFit="1" customWidth="1"/>
    <col min="9218" max="9218" width="9.109375" style="94"/>
    <col min="9219" max="9219" width="23.33203125" style="94" customWidth="1"/>
    <col min="9220" max="9220" width="16.6640625" style="94" bestFit="1" customWidth="1"/>
    <col min="9221" max="9221" width="33" style="94" customWidth="1"/>
    <col min="9222" max="9222" width="13.5546875" style="94" customWidth="1"/>
    <col min="9223" max="9223" width="11.5546875" style="94" customWidth="1"/>
    <col min="9224" max="9224" width="31.44140625" style="94" bestFit="1" customWidth="1"/>
    <col min="9225" max="9472" width="9.109375" style="94"/>
    <col min="9473" max="9473" width="4.5546875" style="94" bestFit="1" customWidth="1"/>
    <col min="9474" max="9474" width="9.109375" style="94"/>
    <col min="9475" max="9475" width="23.33203125" style="94" customWidth="1"/>
    <col min="9476" max="9476" width="16.6640625" style="94" bestFit="1" customWidth="1"/>
    <col min="9477" max="9477" width="33" style="94" customWidth="1"/>
    <col min="9478" max="9478" width="13.5546875" style="94" customWidth="1"/>
    <col min="9479" max="9479" width="11.5546875" style="94" customWidth="1"/>
    <col min="9480" max="9480" width="31.44140625" style="94" bestFit="1" customWidth="1"/>
    <col min="9481" max="9728" width="9.109375" style="94"/>
    <col min="9729" max="9729" width="4.5546875" style="94" bestFit="1" customWidth="1"/>
    <col min="9730" max="9730" width="9.109375" style="94"/>
    <col min="9731" max="9731" width="23.33203125" style="94" customWidth="1"/>
    <col min="9732" max="9732" width="16.6640625" style="94" bestFit="1" customWidth="1"/>
    <col min="9733" max="9733" width="33" style="94" customWidth="1"/>
    <col min="9734" max="9734" width="13.5546875" style="94" customWidth="1"/>
    <col min="9735" max="9735" width="11.5546875" style="94" customWidth="1"/>
    <col min="9736" max="9736" width="31.44140625" style="94" bestFit="1" customWidth="1"/>
    <col min="9737" max="9984" width="9.109375" style="94"/>
    <col min="9985" max="9985" width="4.5546875" style="94" bestFit="1" customWidth="1"/>
    <col min="9986" max="9986" width="9.109375" style="94"/>
    <col min="9987" max="9987" width="23.33203125" style="94" customWidth="1"/>
    <col min="9988" max="9988" width="16.6640625" style="94" bestFit="1" customWidth="1"/>
    <col min="9989" max="9989" width="33" style="94" customWidth="1"/>
    <col min="9990" max="9990" width="13.5546875" style="94" customWidth="1"/>
    <col min="9991" max="9991" width="11.5546875" style="94" customWidth="1"/>
    <col min="9992" max="9992" width="31.44140625" style="94" bestFit="1" customWidth="1"/>
    <col min="9993" max="10240" width="9.109375" style="94"/>
    <col min="10241" max="10241" width="4.5546875" style="94" bestFit="1" customWidth="1"/>
    <col min="10242" max="10242" width="9.109375" style="94"/>
    <col min="10243" max="10243" width="23.33203125" style="94" customWidth="1"/>
    <col min="10244" max="10244" width="16.6640625" style="94" bestFit="1" customWidth="1"/>
    <col min="10245" max="10245" width="33" style="94" customWidth="1"/>
    <col min="10246" max="10246" width="13.5546875" style="94" customWidth="1"/>
    <col min="10247" max="10247" width="11.5546875" style="94" customWidth="1"/>
    <col min="10248" max="10248" width="31.44140625" style="94" bestFit="1" customWidth="1"/>
    <col min="10249" max="10496" width="9.109375" style="94"/>
    <col min="10497" max="10497" width="4.5546875" style="94" bestFit="1" customWidth="1"/>
    <col min="10498" max="10498" width="9.109375" style="94"/>
    <col min="10499" max="10499" width="23.33203125" style="94" customWidth="1"/>
    <col min="10500" max="10500" width="16.6640625" style="94" bestFit="1" customWidth="1"/>
    <col min="10501" max="10501" width="33" style="94" customWidth="1"/>
    <col min="10502" max="10502" width="13.5546875" style="94" customWidth="1"/>
    <col min="10503" max="10503" width="11.5546875" style="94" customWidth="1"/>
    <col min="10504" max="10504" width="31.44140625" style="94" bestFit="1" customWidth="1"/>
    <col min="10505" max="10752" width="9.109375" style="94"/>
    <col min="10753" max="10753" width="4.5546875" style="94" bestFit="1" customWidth="1"/>
    <col min="10754" max="10754" width="9.109375" style="94"/>
    <col min="10755" max="10755" width="23.33203125" style="94" customWidth="1"/>
    <col min="10756" max="10756" width="16.6640625" style="94" bestFit="1" customWidth="1"/>
    <col min="10757" max="10757" width="33" style="94" customWidth="1"/>
    <col min="10758" max="10758" width="13.5546875" style="94" customWidth="1"/>
    <col min="10759" max="10759" width="11.5546875" style="94" customWidth="1"/>
    <col min="10760" max="10760" width="31.44140625" style="94" bestFit="1" customWidth="1"/>
    <col min="10761" max="11008" width="9.109375" style="94"/>
    <col min="11009" max="11009" width="4.5546875" style="94" bestFit="1" customWidth="1"/>
    <col min="11010" max="11010" width="9.109375" style="94"/>
    <col min="11011" max="11011" width="23.33203125" style="94" customWidth="1"/>
    <col min="11012" max="11012" width="16.6640625" style="94" bestFit="1" customWidth="1"/>
    <col min="11013" max="11013" width="33" style="94" customWidth="1"/>
    <col min="11014" max="11014" width="13.5546875" style="94" customWidth="1"/>
    <col min="11015" max="11015" width="11.5546875" style="94" customWidth="1"/>
    <col min="11016" max="11016" width="31.44140625" style="94" bestFit="1" customWidth="1"/>
    <col min="11017" max="11264" width="9.109375" style="94"/>
    <col min="11265" max="11265" width="4.5546875" style="94" bestFit="1" customWidth="1"/>
    <col min="11266" max="11266" width="9.109375" style="94"/>
    <col min="11267" max="11267" width="23.33203125" style="94" customWidth="1"/>
    <col min="11268" max="11268" width="16.6640625" style="94" bestFit="1" customWidth="1"/>
    <col min="11269" max="11269" width="33" style="94" customWidth="1"/>
    <col min="11270" max="11270" width="13.5546875" style="94" customWidth="1"/>
    <col min="11271" max="11271" width="11.5546875" style="94" customWidth="1"/>
    <col min="11272" max="11272" width="31.44140625" style="94" bestFit="1" customWidth="1"/>
    <col min="11273" max="11520" width="9.109375" style="94"/>
    <col min="11521" max="11521" width="4.5546875" style="94" bestFit="1" customWidth="1"/>
    <col min="11522" max="11522" width="9.109375" style="94"/>
    <col min="11523" max="11523" width="23.33203125" style="94" customWidth="1"/>
    <col min="11524" max="11524" width="16.6640625" style="94" bestFit="1" customWidth="1"/>
    <col min="11525" max="11525" width="33" style="94" customWidth="1"/>
    <col min="11526" max="11526" width="13.5546875" style="94" customWidth="1"/>
    <col min="11527" max="11527" width="11.5546875" style="94" customWidth="1"/>
    <col min="11528" max="11528" width="31.44140625" style="94" bestFit="1" customWidth="1"/>
    <col min="11529" max="11776" width="9.109375" style="94"/>
    <col min="11777" max="11777" width="4.5546875" style="94" bestFit="1" customWidth="1"/>
    <col min="11778" max="11778" width="9.109375" style="94"/>
    <col min="11779" max="11779" width="23.33203125" style="94" customWidth="1"/>
    <col min="11780" max="11780" width="16.6640625" style="94" bestFit="1" customWidth="1"/>
    <col min="11781" max="11781" width="33" style="94" customWidth="1"/>
    <col min="11782" max="11782" width="13.5546875" style="94" customWidth="1"/>
    <col min="11783" max="11783" width="11.5546875" style="94" customWidth="1"/>
    <col min="11784" max="11784" width="31.44140625" style="94" bestFit="1" customWidth="1"/>
    <col min="11785" max="12032" width="9.109375" style="94"/>
    <col min="12033" max="12033" width="4.5546875" style="94" bestFit="1" customWidth="1"/>
    <col min="12034" max="12034" width="9.109375" style="94"/>
    <col min="12035" max="12035" width="23.33203125" style="94" customWidth="1"/>
    <col min="12036" max="12036" width="16.6640625" style="94" bestFit="1" customWidth="1"/>
    <col min="12037" max="12037" width="33" style="94" customWidth="1"/>
    <col min="12038" max="12038" width="13.5546875" style="94" customWidth="1"/>
    <col min="12039" max="12039" width="11.5546875" style="94" customWidth="1"/>
    <col min="12040" max="12040" width="31.44140625" style="94" bestFit="1" customWidth="1"/>
    <col min="12041" max="12288" width="9.109375" style="94"/>
    <col min="12289" max="12289" width="4.5546875" style="94" bestFit="1" customWidth="1"/>
    <col min="12290" max="12290" width="9.109375" style="94"/>
    <col min="12291" max="12291" width="23.33203125" style="94" customWidth="1"/>
    <col min="12292" max="12292" width="16.6640625" style="94" bestFit="1" customWidth="1"/>
    <col min="12293" max="12293" width="33" style="94" customWidth="1"/>
    <col min="12294" max="12294" width="13.5546875" style="94" customWidth="1"/>
    <col min="12295" max="12295" width="11.5546875" style="94" customWidth="1"/>
    <col min="12296" max="12296" width="31.44140625" style="94" bestFit="1" customWidth="1"/>
    <col min="12297" max="12544" width="9.109375" style="94"/>
    <col min="12545" max="12545" width="4.5546875" style="94" bestFit="1" customWidth="1"/>
    <col min="12546" max="12546" width="9.109375" style="94"/>
    <col min="12547" max="12547" width="23.33203125" style="94" customWidth="1"/>
    <col min="12548" max="12548" width="16.6640625" style="94" bestFit="1" customWidth="1"/>
    <col min="12549" max="12549" width="33" style="94" customWidth="1"/>
    <col min="12550" max="12550" width="13.5546875" style="94" customWidth="1"/>
    <col min="12551" max="12551" width="11.5546875" style="94" customWidth="1"/>
    <col min="12552" max="12552" width="31.44140625" style="94" bestFit="1" customWidth="1"/>
    <col min="12553" max="12800" width="9.109375" style="94"/>
    <col min="12801" max="12801" width="4.5546875" style="94" bestFit="1" customWidth="1"/>
    <col min="12802" max="12802" width="9.109375" style="94"/>
    <col min="12803" max="12803" width="23.33203125" style="94" customWidth="1"/>
    <col min="12804" max="12804" width="16.6640625" style="94" bestFit="1" customWidth="1"/>
    <col min="12805" max="12805" width="33" style="94" customWidth="1"/>
    <col min="12806" max="12806" width="13.5546875" style="94" customWidth="1"/>
    <col min="12807" max="12807" width="11.5546875" style="94" customWidth="1"/>
    <col min="12808" max="12808" width="31.44140625" style="94" bestFit="1" customWidth="1"/>
    <col min="12809" max="13056" width="9.109375" style="94"/>
    <col min="13057" max="13057" width="4.5546875" style="94" bestFit="1" customWidth="1"/>
    <col min="13058" max="13058" width="9.109375" style="94"/>
    <col min="13059" max="13059" width="23.33203125" style="94" customWidth="1"/>
    <col min="13060" max="13060" width="16.6640625" style="94" bestFit="1" customWidth="1"/>
    <col min="13061" max="13061" width="33" style="94" customWidth="1"/>
    <col min="13062" max="13062" width="13.5546875" style="94" customWidth="1"/>
    <col min="13063" max="13063" width="11.5546875" style="94" customWidth="1"/>
    <col min="13064" max="13064" width="31.44140625" style="94" bestFit="1" customWidth="1"/>
    <col min="13065" max="13312" width="9.109375" style="94"/>
    <col min="13313" max="13313" width="4.5546875" style="94" bestFit="1" customWidth="1"/>
    <col min="13314" max="13314" width="9.109375" style="94"/>
    <col min="13315" max="13315" width="23.33203125" style="94" customWidth="1"/>
    <col min="13316" max="13316" width="16.6640625" style="94" bestFit="1" customWidth="1"/>
    <col min="13317" max="13317" width="33" style="94" customWidth="1"/>
    <col min="13318" max="13318" width="13.5546875" style="94" customWidth="1"/>
    <col min="13319" max="13319" width="11.5546875" style="94" customWidth="1"/>
    <col min="13320" max="13320" width="31.44140625" style="94" bestFit="1" customWidth="1"/>
    <col min="13321" max="13568" width="9.109375" style="94"/>
    <col min="13569" max="13569" width="4.5546875" style="94" bestFit="1" customWidth="1"/>
    <col min="13570" max="13570" width="9.109375" style="94"/>
    <col min="13571" max="13571" width="23.33203125" style="94" customWidth="1"/>
    <col min="13572" max="13572" width="16.6640625" style="94" bestFit="1" customWidth="1"/>
    <col min="13573" max="13573" width="33" style="94" customWidth="1"/>
    <col min="13574" max="13574" width="13.5546875" style="94" customWidth="1"/>
    <col min="13575" max="13575" width="11.5546875" style="94" customWidth="1"/>
    <col min="13576" max="13576" width="31.44140625" style="94" bestFit="1" customWidth="1"/>
    <col min="13577" max="13824" width="9.109375" style="94"/>
    <col min="13825" max="13825" width="4.5546875" style="94" bestFit="1" customWidth="1"/>
    <col min="13826" max="13826" width="9.109375" style="94"/>
    <col min="13827" max="13827" width="23.33203125" style="94" customWidth="1"/>
    <col min="13828" max="13828" width="16.6640625" style="94" bestFit="1" customWidth="1"/>
    <col min="13829" max="13829" width="33" style="94" customWidth="1"/>
    <col min="13830" max="13830" width="13.5546875" style="94" customWidth="1"/>
    <col min="13831" max="13831" width="11.5546875" style="94" customWidth="1"/>
    <col min="13832" max="13832" width="31.44140625" style="94" bestFit="1" customWidth="1"/>
    <col min="13833" max="14080" width="9.109375" style="94"/>
    <col min="14081" max="14081" width="4.5546875" style="94" bestFit="1" customWidth="1"/>
    <col min="14082" max="14082" width="9.109375" style="94"/>
    <col min="14083" max="14083" width="23.33203125" style="94" customWidth="1"/>
    <col min="14084" max="14084" width="16.6640625" style="94" bestFit="1" customWidth="1"/>
    <col min="14085" max="14085" width="33" style="94" customWidth="1"/>
    <col min="14086" max="14086" width="13.5546875" style="94" customWidth="1"/>
    <col min="14087" max="14087" width="11.5546875" style="94" customWidth="1"/>
    <col min="14088" max="14088" width="31.44140625" style="94" bestFit="1" customWidth="1"/>
    <col min="14089" max="14336" width="9.109375" style="94"/>
    <col min="14337" max="14337" width="4.5546875" style="94" bestFit="1" customWidth="1"/>
    <col min="14338" max="14338" width="9.109375" style="94"/>
    <col min="14339" max="14339" width="23.33203125" style="94" customWidth="1"/>
    <col min="14340" max="14340" width="16.6640625" style="94" bestFit="1" customWidth="1"/>
    <col min="14341" max="14341" width="33" style="94" customWidth="1"/>
    <col min="14342" max="14342" width="13.5546875" style="94" customWidth="1"/>
    <col min="14343" max="14343" width="11.5546875" style="94" customWidth="1"/>
    <col min="14344" max="14344" width="31.44140625" style="94" bestFit="1" customWidth="1"/>
    <col min="14345" max="14592" width="9.109375" style="94"/>
    <col min="14593" max="14593" width="4.5546875" style="94" bestFit="1" customWidth="1"/>
    <col min="14594" max="14594" width="9.109375" style="94"/>
    <col min="14595" max="14595" width="23.33203125" style="94" customWidth="1"/>
    <col min="14596" max="14596" width="16.6640625" style="94" bestFit="1" customWidth="1"/>
    <col min="14597" max="14597" width="33" style="94" customWidth="1"/>
    <col min="14598" max="14598" width="13.5546875" style="94" customWidth="1"/>
    <col min="14599" max="14599" width="11.5546875" style="94" customWidth="1"/>
    <col min="14600" max="14600" width="31.44140625" style="94" bestFit="1" customWidth="1"/>
    <col min="14601" max="14848" width="9.109375" style="94"/>
    <col min="14849" max="14849" width="4.5546875" style="94" bestFit="1" customWidth="1"/>
    <col min="14850" max="14850" width="9.109375" style="94"/>
    <col min="14851" max="14851" width="23.33203125" style="94" customWidth="1"/>
    <col min="14852" max="14852" width="16.6640625" style="94" bestFit="1" customWidth="1"/>
    <col min="14853" max="14853" width="33" style="94" customWidth="1"/>
    <col min="14854" max="14854" width="13.5546875" style="94" customWidth="1"/>
    <col min="14855" max="14855" width="11.5546875" style="94" customWidth="1"/>
    <col min="14856" max="14856" width="31.44140625" style="94" bestFit="1" customWidth="1"/>
    <col min="14857" max="15104" width="9.109375" style="94"/>
    <col min="15105" max="15105" width="4.5546875" style="94" bestFit="1" customWidth="1"/>
    <col min="15106" max="15106" width="9.109375" style="94"/>
    <col min="15107" max="15107" width="23.33203125" style="94" customWidth="1"/>
    <col min="15108" max="15108" width="16.6640625" style="94" bestFit="1" customWidth="1"/>
    <col min="15109" max="15109" width="33" style="94" customWidth="1"/>
    <col min="15110" max="15110" width="13.5546875" style="94" customWidth="1"/>
    <col min="15111" max="15111" width="11.5546875" style="94" customWidth="1"/>
    <col min="15112" max="15112" width="31.44140625" style="94" bestFit="1" customWidth="1"/>
    <col min="15113" max="15360" width="9.109375" style="94"/>
    <col min="15361" max="15361" width="4.5546875" style="94" bestFit="1" customWidth="1"/>
    <col min="15362" max="15362" width="9.109375" style="94"/>
    <col min="15363" max="15363" width="23.33203125" style="94" customWidth="1"/>
    <col min="15364" max="15364" width="16.6640625" style="94" bestFit="1" customWidth="1"/>
    <col min="15365" max="15365" width="33" style="94" customWidth="1"/>
    <col min="15366" max="15366" width="13.5546875" style="94" customWidth="1"/>
    <col min="15367" max="15367" width="11.5546875" style="94" customWidth="1"/>
    <col min="15368" max="15368" width="31.44140625" style="94" bestFit="1" customWidth="1"/>
    <col min="15369" max="15616" width="9.109375" style="94"/>
    <col min="15617" max="15617" width="4.5546875" style="94" bestFit="1" customWidth="1"/>
    <col min="15618" max="15618" width="9.109375" style="94"/>
    <col min="15619" max="15619" width="23.33203125" style="94" customWidth="1"/>
    <col min="15620" max="15620" width="16.6640625" style="94" bestFit="1" customWidth="1"/>
    <col min="15621" max="15621" width="33" style="94" customWidth="1"/>
    <col min="15622" max="15622" width="13.5546875" style="94" customWidth="1"/>
    <col min="15623" max="15623" width="11.5546875" style="94" customWidth="1"/>
    <col min="15624" max="15624" width="31.44140625" style="94" bestFit="1" customWidth="1"/>
    <col min="15625" max="15872" width="9.109375" style="94"/>
    <col min="15873" max="15873" width="4.5546875" style="94" bestFit="1" customWidth="1"/>
    <col min="15874" max="15874" width="9.109375" style="94"/>
    <col min="15875" max="15875" width="23.33203125" style="94" customWidth="1"/>
    <col min="15876" max="15876" width="16.6640625" style="94" bestFit="1" customWidth="1"/>
    <col min="15877" max="15877" width="33" style="94" customWidth="1"/>
    <col min="15878" max="15878" width="13.5546875" style="94" customWidth="1"/>
    <col min="15879" max="15879" width="11.5546875" style="94" customWidth="1"/>
    <col min="15880" max="15880" width="31.44140625" style="94" bestFit="1" customWidth="1"/>
    <col min="15881" max="16128" width="9.109375" style="94"/>
    <col min="16129" max="16129" width="4.5546875" style="94" bestFit="1" customWidth="1"/>
    <col min="16130" max="16130" width="9.109375" style="94"/>
    <col min="16131" max="16131" width="23.33203125" style="94" customWidth="1"/>
    <col min="16132" max="16132" width="16.6640625" style="94" bestFit="1" customWidth="1"/>
    <col min="16133" max="16133" width="33" style="94" customWidth="1"/>
    <col min="16134" max="16134" width="13.5546875" style="94" customWidth="1"/>
    <col min="16135" max="16135" width="11.5546875" style="94" customWidth="1"/>
    <col min="16136" max="16136" width="31.44140625" style="94" bestFit="1" customWidth="1"/>
    <col min="16137" max="16384" width="9.109375" style="94"/>
  </cols>
  <sheetData>
    <row r="1" spans="1:8" ht="23.4" x14ac:dyDescent="0.45">
      <c r="A1" s="362" t="s">
        <v>109</v>
      </c>
      <c r="B1" s="363"/>
      <c r="C1" s="363"/>
      <c r="D1" s="363"/>
      <c r="E1" s="363"/>
      <c r="F1" s="364" t="s">
        <v>29</v>
      </c>
      <c r="G1" s="364"/>
      <c r="H1" s="99"/>
    </row>
    <row r="2" spans="1:8" ht="14.4" x14ac:dyDescent="0.35">
      <c r="A2" s="100"/>
      <c r="B2" s="101"/>
      <c r="C2" s="102"/>
      <c r="D2" s="103"/>
      <c r="E2" s="103"/>
      <c r="F2" s="103"/>
      <c r="G2" s="103"/>
      <c r="H2" s="104"/>
    </row>
    <row r="3" spans="1:8" ht="16.2" x14ac:dyDescent="0.25">
      <c r="A3" s="105"/>
      <c r="B3" s="106"/>
      <c r="C3" s="106"/>
      <c r="D3" s="365" t="s">
        <v>110</v>
      </c>
      <c r="E3" s="365" t="s">
        <v>111</v>
      </c>
      <c r="F3" s="365" t="s">
        <v>112</v>
      </c>
      <c r="G3" s="365"/>
      <c r="H3" s="366" t="s">
        <v>113</v>
      </c>
    </row>
    <row r="4" spans="1:8" ht="48.6" x14ac:dyDescent="0.25">
      <c r="A4" s="105"/>
      <c r="B4" s="106"/>
      <c r="C4" s="106"/>
      <c r="D4" s="365"/>
      <c r="E4" s="365"/>
      <c r="F4" s="106" t="s">
        <v>114</v>
      </c>
      <c r="G4" s="106" t="s">
        <v>115</v>
      </c>
      <c r="H4" s="366"/>
    </row>
    <row r="5" spans="1:8" ht="32.4" x14ac:dyDescent="0.25">
      <c r="A5" s="105" t="s">
        <v>116</v>
      </c>
      <c r="B5" s="106"/>
      <c r="C5" s="106" t="s">
        <v>117</v>
      </c>
      <c r="D5" s="106">
        <v>1</v>
      </c>
      <c r="E5" s="107"/>
      <c r="F5" s="107"/>
      <c r="G5" s="107"/>
      <c r="H5" s="359"/>
    </row>
    <row r="6" spans="1:8" ht="60" customHeight="1" x14ac:dyDescent="0.25">
      <c r="A6" s="105" t="s">
        <v>118</v>
      </c>
      <c r="B6" s="106"/>
      <c r="C6" s="106" t="s">
        <v>119</v>
      </c>
      <c r="D6" s="106">
        <v>0</v>
      </c>
      <c r="E6" s="107"/>
      <c r="F6" s="107"/>
      <c r="G6" s="107"/>
      <c r="H6" s="360"/>
    </row>
    <row r="7" spans="1:8" ht="64.8" x14ac:dyDescent="0.25">
      <c r="A7" s="105" t="s">
        <v>120</v>
      </c>
      <c r="B7" s="106"/>
      <c r="C7" s="106" t="s">
        <v>121</v>
      </c>
      <c r="D7" s="108">
        <v>0</v>
      </c>
      <c r="E7" s="107"/>
      <c r="F7" s="107"/>
      <c r="G7" s="107"/>
      <c r="H7" s="360"/>
    </row>
    <row r="8" spans="1:8" ht="32.4" x14ac:dyDescent="0.25">
      <c r="A8" s="105" t="s">
        <v>122</v>
      </c>
      <c r="B8" s="106"/>
      <c r="C8" s="106" t="s">
        <v>123</v>
      </c>
      <c r="D8" s="106">
        <v>0</v>
      </c>
      <c r="E8" s="107"/>
      <c r="F8" s="107"/>
      <c r="G8" s="107"/>
      <c r="H8" s="360"/>
    </row>
    <row r="9" spans="1:8" ht="16.2" x14ac:dyDescent="0.25">
      <c r="A9" s="105" t="s">
        <v>124</v>
      </c>
      <c r="B9" s="106"/>
      <c r="C9" s="106" t="s">
        <v>125</v>
      </c>
      <c r="D9" s="106">
        <v>1</v>
      </c>
      <c r="E9" s="107"/>
      <c r="F9" s="107"/>
      <c r="G9" s="107"/>
      <c r="H9" s="360"/>
    </row>
    <row r="10" spans="1:8" ht="16.8" thickBot="1" x14ac:dyDescent="0.3">
      <c r="A10" s="109"/>
      <c r="B10" s="110"/>
      <c r="C10" s="110"/>
      <c r="D10" s="110"/>
      <c r="E10" s="111"/>
      <c r="F10" s="111"/>
      <c r="G10" s="111"/>
      <c r="H10" s="361"/>
    </row>
  </sheetData>
  <mergeCells count="7">
    <mergeCell ref="H5:H10"/>
    <mergeCell ref="A1:E1"/>
    <mergeCell ref="F1:G1"/>
    <mergeCell ref="D3:D4"/>
    <mergeCell ref="E3:E4"/>
    <mergeCell ref="F3:G3"/>
    <mergeCell ref="H3:H4"/>
  </mergeCells>
  <printOptions horizontalCentered="1" verticalCentered="1"/>
  <pageMargins left="0.7" right="0.5" top="0.5" bottom="0.5" header="0.3" footer="0.3"/>
  <pageSetup paperSize="9" scale="59" orientation="portrait" horizontalDpi="200" verticalDpi="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T111"/>
  <sheetViews>
    <sheetView view="pageBreakPreview" topLeftCell="A31" zoomScale="60" zoomScaleNormal="80" workbookViewId="0">
      <selection activeCell="L23" sqref="L23"/>
    </sheetView>
  </sheetViews>
  <sheetFormatPr defaultRowHeight="24" customHeight="1" x14ac:dyDescent="0.35"/>
  <cols>
    <col min="1" max="1" width="6.33203125" style="1" customWidth="1"/>
    <col min="2" max="2" width="3.6640625" style="1" customWidth="1"/>
    <col min="3" max="3" width="51" style="1" customWidth="1"/>
    <col min="4" max="4" width="31.33203125" style="1" customWidth="1"/>
    <col min="5" max="5" width="17.33203125" style="1" bestFit="1" customWidth="1"/>
    <col min="6" max="6" width="18.6640625" style="1" bestFit="1" customWidth="1"/>
    <col min="7" max="7" width="17.44140625" style="1" customWidth="1"/>
    <col min="8" max="8" width="16.6640625" style="1" customWidth="1"/>
    <col min="9" max="9" width="18" style="1" customWidth="1"/>
    <col min="10" max="10" width="15.5546875" style="1" bestFit="1" customWidth="1"/>
    <col min="11" max="11" width="10.109375" style="1" customWidth="1"/>
    <col min="12" max="12" width="27.44140625" style="1" customWidth="1"/>
    <col min="13" max="13" width="23.5546875" style="1" bestFit="1" customWidth="1"/>
    <col min="14" max="14" width="28.6640625" style="1" customWidth="1"/>
    <col min="15" max="15" width="24.88671875" style="1" bestFit="1" customWidth="1"/>
    <col min="16" max="16" width="18.88671875" style="1" customWidth="1"/>
    <col min="17" max="19" width="16.109375" style="1" bestFit="1" customWidth="1"/>
    <col min="20" max="20" width="18.33203125" style="1" bestFit="1" customWidth="1"/>
    <col min="21" max="247" width="8.88671875" style="1"/>
    <col min="248" max="248" width="6.33203125" style="1" customWidth="1"/>
    <col min="249" max="249" width="3.6640625" style="1" customWidth="1"/>
    <col min="250" max="250" width="51" style="1" customWidth="1"/>
    <col min="251" max="251" width="15.44140625" style="1" customWidth="1"/>
    <col min="252" max="252" width="17.33203125" style="1" bestFit="1" customWidth="1"/>
    <col min="253" max="253" width="18.6640625" style="1" bestFit="1" customWidth="1"/>
    <col min="254" max="254" width="13" style="1" bestFit="1" customWidth="1"/>
    <col min="255" max="255" width="15.5546875" style="1" bestFit="1" customWidth="1"/>
    <col min="256" max="256" width="13" style="1" bestFit="1" customWidth="1"/>
    <col min="257" max="257" width="15.5546875" style="1" bestFit="1" customWidth="1"/>
    <col min="258" max="258" width="8.88671875" style="1"/>
    <col min="259" max="259" width="19.88671875" style="1" bestFit="1" customWidth="1"/>
    <col min="260" max="260" width="16.109375" style="1" customWidth="1"/>
    <col min="261" max="261" width="13.88671875" style="1" customWidth="1"/>
    <col min="262" max="262" width="12.44140625" style="1" customWidth="1"/>
    <col min="263" max="503" width="8.88671875" style="1"/>
    <col min="504" max="504" width="6.33203125" style="1" customWidth="1"/>
    <col min="505" max="505" width="3.6640625" style="1" customWidth="1"/>
    <col min="506" max="506" width="51" style="1" customWidth="1"/>
    <col min="507" max="507" width="15.44140625" style="1" customWidth="1"/>
    <col min="508" max="508" width="17.33203125" style="1" bestFit="1" customWidth="1"/>
    <col min="509" max="509" width="18.6640625" style="1" bestFit="1" customWidth="1"/>
    <col min="510" max="510" width="13" style="1" bestFit="1" customWidth="1"/>
    <col min="511" max="511" width="15.5546875" style="1" bestFit="1" customWidth="1"/>
    <col min="512" max="512" width="13" style="1" bestFit="1" customWidth="1"/>
    <col min="513" max="513" width="15.5546875" style="1" bestFit="1" customWidth="1"/>
    <col min="514" max="514" width="8.88671875" style="1"/>
    <col min="515" max="515" width="19.88671875" style="1" bestFit="1" customWidth="1"/>
    <col min="516" max="516" width="16.109375" style="1" customWidth="1"/>
    <col min="517" max="517" width="13.88671875" style="1" customWidth="1"/>
    <col min="518" max="518" width="12.44140625" style="1" customWidth="1"/>
    <col min="519" max="759" width="8.88671875" style="1"/>
    <col min="760" max="760" width="6.33203125" style="1" customWidth="1"/>
    <col min="761" max="761" width="3.6640625" style="1" customWidth="1"/>
    <col min="762" max="762" width="51" style="1" customWidth="1"/>
    <col min="763" max="763" width="15.44140625" style="1" customWidth="1"/>
    <col min="764" max="764" width="17.33203125" style="1" bestFit="1" customWidth="1"/>
    <col min="765" max="765" width="18.6640625" style="1" bestFit="1" customWidth="1"/>
    <col min="766" max="766" width="13" style="1" bestFit="1" customWidth="1"/>
    <col min="767" max="767" width="15.5546875" style="1" bestFit="1" customWidth="1"/>
    <col min="768" max="768" width="13" style="1" bestFit="1" customWidth="1"/>
    <col min="769" max="769" width="15.5546875" style="1" bestFit="1" customWidth="1"/>
    <col min="770" max="770" width="8.88671875" style="1"/>
    <col min="771" max="771" width="19.88671875" style="1" bestFit="1" customWidth="1"/>
    <col min="772" max="772" width="16.109375" style="1" customWidth="1"/>
    <col min="773" max="773" width="13.88671875" style="1" customWidth="1"/>
    <col min="774" max="774" width="12.44140625" style="1" customWidth="1"/>
    <col min="775" max="1015" width="8.88671875" style="1"/>
    <col min="1016" max="1016" width="6.33203125" style="1" customWidth="1"/>
    <col min="1017" max="1017" width="3.6640625" style="1" customWidth="1"/>
    <col min="1018" max="1018" width="51" style="1" customWidth="1"/>
    <col min="1019" max="1019" width="15.44140625" style="1" customWidth="1"/>
    <col min="1020" max="1020" width="17.33203125" style="1" bestFit="1" customWidth="1"/>
    <col min="1021" max="1021" width="18.6640625" style="1" bestFit="1" customWidth="1"/>
    <col min="1022" max="1022" width="13" style="1" bestFit="1" customWidth="1"/>
    <col min="1023" max="1023" width="15.5546875" style="1" bestFit="1" customWidth="1"/>
    <col min="1024" max="1024" width="13" style="1" bestFit="1" customWidth="1"/>
    <col min="1025" max="1025" width="15.5546875" style="1" bestFit="1" customWidth="1"/>
    <col min="1026" max="1026" width="8.88671875" style="1"/>
    <col min="1027" max="1027" width="19.88671875" style="1" bestFit="1" customWidth="1"/>
    <col min="1028" max="1028" width="16.109375" style="1" customWidth="1"/>
    <col min="1029" max="1029" width="13.88671875" style="1" customWidth="1"/>
    <col min="1030" max="1030" width="12.44140625" style="1" customWidth="1"/>
    <col min="1031" max="1271" width="8.88671875" style="1"/>
    <col min="1272" max="1272" width="6.33203125" style="1" customWidth="1"/>
    <col min="1273" max="1273" width="3.6640625" style="1" customWidth="1"/>
    <col min="1274" max="1274" width="51" style="1" customWidth="1"/>
    <col min="1275" max="1275" width="15.44140625" style="1" customWidth="1"/>
    <col min="1276" max="1276" width="17.33203125" style="1" bestFit="1" customWidth="1"/>
    <col min="1277" max="1277" width="18.6640625" style="1" bestFit="1" customWidth="1"/>
    <col min="1278" max="1278" width="13" style="1" bestFit="1" customWidth="1"/>
    <col min="1279" max="1279" width="15.5546875" style="1" bestFit="1" customWidth="1"/>
    <col min="1280" max="1280" width="13" style="1" bestFit="1" customWidth="1"/>
    <col min="1281" max="1281" width="15.5546875" style="1" bestFit="1" customWidth="1"/>
    <col min="1282" max="1282" width="8.88671875" style="1"/>
    <col min="1283" max="1283" width="19.88671875" style="1" bestFit="1" customWidth="1"/>
    <col min="1284" max="1284" width="16.109375" style="1" customWidth="1"/>
    <col min="1285" max="1285" width="13.88671875" style="1" customWidth="1"/>
    <col min="1286" max="1286" width="12.44140625" style="1" customWidth="1"/>
    <col min="1287" max="1527" width="8.88671875" style="1"/>
    <col min="1528" max="1528" width="6.33203125" style="1" customWidth="1"/>
    <col min="1529" max="1529" width="3.6640625" style="1" customWidth="1"/>
    <col min="1530" max="1530" width="51" style="1" customWidth="1"/>
    <col min="1531" max="1531" width="15.44140625" style="1" customWidth="1"/>
    <col min="1532" max="1532" width="17.33203125" style="1" bestFit="1" customWidth="1"/>
    <col min="1533" max="1533" width="18.6640625" style="1" bestFit="1" customWidth="1"/>
    <col min="1534" max="1534" width="13" style="1" bestFit="1" customWidth="1"/>
    <col min="1535" max="1535" width="15.5546875" style="1" bestFit="1" customWidth="1"/>
    <col min="1536" max="1536" width="13" style="1" bestFit="1" customWidth="1"/>
    <col min="1537" max="1537" width="15.5546875" style="1" bestFit="1" customWidth="1"/>
    <col min="1538" max="1538" width="8.88671875" style="1"/>
    <col min="1539" max="1539" width="19.88671875" style="1" bestFit="1" customWidth="1"/>
    <col min="1540" max="1540" width="16.109375" style="1" customWidth="1"/>
    <col min="1541" max="1541" width="13.88671875" style="1" customWidth="1"/>
    <col min="1542" max="1542" width="12.44140625" style="1" customWidth="1"/>
    <col min="1543" max="1783" width="8.88671875" style="1"/>
    <col min="1784" max="1784" width="6.33203125" style="1" customWidth="1"/>
    <col min="1785" max="1785" width="3.6640625" style="1" customWidth="1"/>
    <col min="1786" max="1786" width="51" style="1" customWidth="1"/>
    <col min="1787" max="1787" width="15.44140625" style="1" customWidth="1"/>
    <col min="1788" max="1788" width="17.33203125" style="1" bestFit="1" customWidth="1"/>
    <col min="1789" max="1789" width="18.6640625" style="1" bestFit="1" customWidth="1"/>
    <col min="1790" max="1790" width="13" style="1" bestFit="1" customWidth="1"/>
    <col min="1791" max="1791" width="15.5546875" style="1" bestFit="1" customWidth="1"/>
    <col min="1792" max="1792" width="13" style="1" bestFit="1" customWidth="1"/>
    <col min="1793" max="1793" width="15.5546875" style="1" bestFit="1" customWidth="1"/>
    <col min="1794" max="1794" width="8.88671875" style="1"/>
    <col min="1795" max="1795" width="19.88671875" style="1" bestFit="1" customWidth="1"/>
    <col min="1796" max="1796" width="16.109375" style="1" customWidth="1"/>
    <col min="1797" max="1797" width="13.88671875" style="1" customWidth="1"/>
    <col min="1798" max="1798" width="12.44140625" style="1" customWidth="1"/>
    <col min="1799" max="2039" width="8.88671875" style="1"/>
    <col min="2040" max="2040" width="6.33203125" style="1" customWidth="1"/>
    <col min="2041" max="2041" width="3.6640625" style="1" customWidth="1"/>
    <col min="2042" max="2042" width="51" style="1" customWidth="1"/>
    <col min="2043" max="2043" width="15.44140625" style="1" customWidth="1"/>
    <col min="2044" max="2044" width="17.33203125" style="1" bestFit="1" customWidth="1"/>
    <col min="2045" max="2045" width="18.6640625" style="1" bestFit="1" customWidth="1"/>
    <col min="2046" max="2046" width="13" style="1" bestFit="1" customWidth="1"/>
    <col min="2047" max="2047" width="15.5546875" style="1" bestFit="1" customWidth="1"/>
    <col min="2048" max="2048" width="13" style="1" bestFit="1" customWidth="1"/>
    <col min="2049" max="2049" width="15.5546875" style="1" bestFit="1" customWidth="1"/>
    <col min="2050" max="2050" width="8.88671875" style="1"/>
    <col min="2051" max="2051" width="19.88671875" style="1" bestFit="1" customWidth="1"/>
    <col min="2052" max="2052" width="16.109375" style="1" customWidth="1"/>
    <col min="2053" max="2053" width="13.88671875" style="1" customWidth="1"/>
    <col min="2054" max="2054" width="12.44140625" style="1" customWidth="1"/>
    <col min="2055" max="2295" width="8.88671875" style="1"/>
    <col min="2296" max="2296" width="6.33203125" style="1" customWidth="1"/>
    <col min="2297" max="2297" width="3.6640625" style="1" customWidth="1"/>
    <col min="2298" max="2298" width="51" style="1" customWidth="1"/>
    <col min="2299" max="2299" width="15.44140625" style="1" customWidth="1"/>
    <col min="2300" max="2300" width="17.33203125" style="1" bestFit="1" customWidth="1"/>
    <col min="2301" max="2301" width="18.6640625" style="1" bestFit="1" customWidth="1"/>
    <col min="2302" max="2302" width="13" style="1" bestFit="1" customWidth="1"/>
    <col min="2303" max="2303" width="15.5546875" style="1" bestFit="1" customWidth="1"/>
    <col min="2304" max="2304" width="13" style="1" bestFit="1" customWidth="1"/>
    <col min="2305" max="2305" width="15.5546875" style="1" bestFit="1" customWidth="1"/>
    <col min="2306" max="2306" width="8.88671875" style="1"/>
    <col min="2307" max="2307" width="19.88671875" style="1" bestFit="1" customWidth="1"/>
    <col min="2308" max="2308" width="16.109375" style="1" customWidth="1"/>
    <col min="2309" max="2309" width="13.88671875" style="1" customWidth="1"/>
    <col min="2310" max="2310" width="12.44140625" style="1" customWidth="1"/>
    <col min="2311" max="2551" width="8.88671875" style="1"/>
    <col min="2552" max="2552" width="6.33203125" style="1" customWidth="1"/>
    <col min="2553" max="2553" width="3.6640625" style="1" customWidth="1"/>
    <col min="2554" max="2554" width="51" style="1" customWidth="1"/>
    <col min="2555" max="2555" width="15.44140625" style="1" customWidth="1"/>
    <col min="2556" max="2556" width="17.33203125" style="1" bestFit="1" customWidth="1"/>
    <col min="2557" max="2557" width="18.6640625" style="1" bestFit="1" customWidth="1"/>
    <col min="2558" max="2558" width="13" style="1" bestFit="1" customWidth="1"/>
    <col min="2559" max="2559" width="15.5546875" style="1" bestFit="1" customWidth="1"/>
    <col min="2560" max="2560" width="13" style="1" bestFit="1" customWidth="1"/>
    <col min="2561" max="2561" width="15.5546875" style="1" bestFit="1" customWidth="1"/>
    <col min="2562" max="2562" width="8.88671875" style="1"/>
    <col min="2563" max="2563" width="19.88671875" style="1" bestFit="1" customWidth="1"/>
    <col min="2564" max="2564" width="16.109375" style="1" customWidth="1"/>
    <col min="2565" max="2565" width="13.88671875" style="1" customWidth="1"/>
    <col min="2566" max="2566" width="12.44140625" style="1" customWidth="1"/>
    <col min="2567" max="2807" width="8.88671875" style="1"/>
    <col min="2808" max="2808" width="6.33203125" style="1" customWidth="1"/>
    <col min="2809" max="2809" width="3.6640625" style="1" customWidth="1"/>
    <col min="2810" max="2810" width="51" style="1" customWidth="1"/>
    <col min="2811" max="2811" width="15.44140625" style="1" customWidth="1"/>
    <col min="2812" max="2812" width="17.33203125" style="1" bestFit="1" customWidth="1"/>
    <col min="2813" max="2813" width="18.6640625" style="1" bestFit="1" customWidth="1"/>
    <col min="2814" max="2814" width="13" style="1" bestFit="1" customWidth="1"/>
    <col min="2815" max="2815" width="15.5546875" style="1" bestFit="1" customWidth="1"/>
    <col min="2816" max="2816" width="13" style="1" bestFit="1" customWidth="1"/>
    <col min="2817" max="2817" width="15.5546875" style="1" bestFit="1" customWidth="1"/>
    <col min="2818" max="2818" width="8.88671875" style="1"/>
    <col min="2819" max="2819" width="19.88671875" style="1" bestFit="1" customWidth="1"/>
    <col min="2820" max="2820" width="16.109375" style="1" customWidth="1"/>
    <col min="2821" max="2821" width="13.88671875" style="1" customWidth="1"/>
    <col min="2822" max="2822" width="12.44140625" style="1" customWidth="1"/>
    <col min="2823" max="3063" width="8.88671875" style="1"/>
    <col min="3064" max="3064" width="6.33203125" style="1" customWidth="1"/>
    <col min="3065" max="3065" width="3.6640625" style="1" customWidth="1"/>
    <col min="3066" max="3066" width="51" style="1" customWidth="1"/>
    <col min="3067" max="3067" width="15.44140625" style="1" customWidth="1"/>
    <col min="3068" max="3068" width="17.33203125" style="1" bestFit="1" customWidth="1"/>
    <col min="3069" max="3069" width="18.6640625" style="1" bestFit="1" customWidth="1"/>
    <col min="3070" max="3070" width="13" style="1" bestFit="1" customWidth="1"/>
    <col min="3071" max="3071" width="15.5546875" style="1" bestFit="1" customWidth="1"/>
    <col min="3072" max="3072" width="13" style="1" bestFit="1" customWidth="1"/>
    <col min="3073" max="3073" width="15.5546875" style="1" bestFit="1" customWidth="1"/>
    <col min="3074" max="3074" width="8.88671875" style="1"/>
    <col min="3075" max="3075" width="19.88671875" style="1" bestFit="1" customWidth="1"/>
    <col min="3076" max="3076" width="16.109375" style="1" customWidth="1"/>
    <col min="3077" max="3077" width="13.88671875" style="1" customWidth="1"/>
    <col min="3078" max="3078" width="12.44140625" style="1" customWidth="1"/>
    <col min="3079" max="3319" width="8.88671875" style="1"/>
    <col min="3320" max="3320" width="6.33203125" style="1" customWidth="1"/>
    <col min="3321" max="3321" width="3.6640625" style="1" customWidth="1"/>
    <col min="3322" max="3322" width="51" style="1" customWidth="1"/>
    <col min="3323" max="3323" width="15.44140625" style="1" customWidth="1"/>
    <col min="3324" max="3324" width="17.33203125" style="1" bestFit="1" customWidth="1"/>
    <col min="3325" max="3325" width="18.6640625" style="1" bestFit="1" customWidth="1"/>
    <col min="3326" max="3326" width="13" style="1" bestFit="1" customWidth="1"/>
    <col min="3327" max="3327" width="15.5546875" style="1" bestFit="1" customWidth="1"/>
    <col min="3328" max="3328" width="13" style="1" bestFit="1" customWidth="1"/>
    <col min="3329" max="3329" width="15.5546875" style="1" bestFit="1" customWidth="1"/>
    <col min="3330" max="3330" width="8.88671875" style="1"/>
    <col min="3331" max="3331" width="19.88671875" style="1" bestFit="1" customWidth="1"/>
    <col min="3332" max="3332" width="16.109375" style="1" customWidth="1"/>
    <col min="3333" max="3333" width="13.88671875" style="1" customWidth="1"/>
    <col min="3334" max="3334" width="12.44140625" style="1" customWidth="1"/>
    <col min="3335" max="3575" width="8.88671875" style="1"/>
    <col min="3576" max="3576" width="6.33203125" style="1" customWidth="1"/>
    <col min="3577" max="3577" width="3.6640625" style="1" customWidth="1"/>
    <col min="3578" max="3578" width="51" style="1" customWidth="1"/>
    <col min="3579" max="3579" width="15.44140625" style="1" customWidth="1"/>
    <col min="3580" max="3580" width="17.33203125" style="1" bestFit="1" customWidth="1"/>
    <col min="3581" max="3581" width="18.6640625" style="1" bestFit="1" customWidth="1"/>
    <col min="3582" max="3582" width="13" style="1" bestFit="1" customWidth="1"/>
    <col min="3583" max="3583" width="15.5546875" style="1" bestFit="1" customWidth="1"/>
    <col min="3584" max="3584" width="13" style="1" bestFit="1" customWidth="1"/>
    <col min="3585" max="3585" width="15.5546875" style="1" bestFit="1" customWidth="1"/>
    <col min="3586" max="3586" width="8.88671875" style="1"/>
    <col min="3587" max="3587" width="19.88671875" style="1" bestFit="1" customWidth="1"/>
    <col min="3588" max="3588" width="16.109375" style="1" customWidth="1"/>
    <col min="3589" max="3589" width="13.88671875" style="1" customWidth="1"/>
    <col min="3590" max="3590" width="12.44140625" style="1" customWidth="1"/>
    <col min="3591" max="3831" width="8.88671875" style="1"/>
    <col min="3832" max="3832" width="6.33203125" style="1" customWidth="1"/>
    <col min="3833" max="3833" width="3.6640625" style="1" customWidth="1"/>
    <col min="3834" max="3834" width="51" style="1" customWidth="1"/>
    <col min="3835" max="3835" width="15.44140625" style="1" customWidth="1"/>
    <col min="3836" max="3836" width="17.33203125" style="1" bestFit="1" customWidth="1"/>
    <col min="3837" max="3837" width="18.6640625" style="1" bestFit="1" customWidth="1"/>
    <col min="3838" max="3838" width="13" style="1" bestFit="1" customWidth="1"/>
    <col min="3839" max="3839" width="15.5546875" style="1" bestFit="1" customWidth="1"/>
    <col min="3840" max="3840" width="13" style="1" bestFit="1" customWidth="1"/>
    <col min="3841" max="3841" width="15.5546875" style="1" bestFit="1" customWidth="1"/>
    <col min="3842" max="3842" width="8.88671875" style="1"/>
    <col min="3843" max="3843" width="19.88671875" style="1" bestFit="1" customWidth="1"/>
    <col min="3844" max="3844" width="16.109375" style="1" customWidth="1"/>
    <col min="3845" max="3845" width="13.88671875" style="1" customWidth="1"/>
    <col min="3846" max="3846" width="12.44140625" style="1" customWidth="1"/>
    <col min="3847" max="4087" width="8.88671875" style="1"/>
    <col min="4088" max="4088" width="6.33203125" style="1" customWidth="1"/>
    <col min="4089" max="4089" width="3.6640625" style="1" customWidth="1"/>
    <col min="4090" max="4090" width="51" style="1" customWidth="1"/>
    <col min="4091" max="4091" width="15.44140625" style="1" customWidth="1"/>
    <col min="4092" max="4092" width="17.33203125" style="1" bestFit="1" customWidth="1"/>
    <col min="4093" max="4093" width="18.6640625" style="1" bestFit="1" customWidth="1"/>
    <col min="4094" max="4094" width="13" style="1" bestFit="1" customWidth="1"/>
    <col min="4095" max="4095" width="15.5546875" style="1" bestFit="1" customWidth="1"/>
    <col min="4096" max="4096" width="13" style="1" bestFit="1" customWidth="1"/>
    <col min="4097" max="4097" width="15.5546875" style="1" bestFit="1" customWidth="1"/>
    <col min="4098" max="4098" width="8.88671875" style="1"/>
    <col min="4099" max="4099" width="19.88671875" style="1" bestFit="1" customWidth="1"/>
    <col min="4100" max="4100" width="16.109375" style="1" customWidth="1"/>
    <col min="4101" max="4101" width="13.88671875" style="1" customWidth="1"/>
    <col min="4102" max="4102" width="12.44140625" style="1" customWidth="1"/>
    <col min="4103" max="4343" width="8.88671875" style="1"/>
    <col min="4344" max="4344" width="6.33203125" style="1" customWidth="1"/>
    <col min="4345" max="4345" width="3.6640625" style="1" customWidth="1"/>
    <col min="4346" max="4346" width="51" style="1" customWidth="1"/>
    <col min="4347" max="4347" width="15.44140625" style="1" customWidth="1"/>
    <col min="4348" max="4348" width="17.33203125" style="1" bestFit="1" customWidth="1"/>
    <col min="4349" max="4349" width="18.6640625" style="1" bestFit="1" customWidth="1"/>
    <col min="4350" max="4350" width="13" style="1" bestFit="1" customWidth="1"/>
    <col min="4351" max="4351" width="15.5546875" style="1" bestFit="1" customWidth="1"/>
    <col min="4352" max="4352" width="13" style="1" bestFit="1" customWidth="1"/>
    <col min="4353" max="4353" width="15.5546875" style="1" bestFit="1" customWidth="1"/>
    <col min="4354" max="4354" width="8.88671875" style="1"/>
    <col min="4355" max="4355" width="19.88671875" style="1" bestFit="1" customWidth="1"/>
    <col min="4356" max="4356" width="16.109375" style="1" customWidth="1"/>
    <col min="4357" max="4357" width="13.88671875" style="1" customWidth="1"/>
    <col min="4358" max="4358" width="12.44140625" style="1" customWidth="1"/>
    <col min="4359" max="4599" width="8.88671875" style="1"/>
    <col min="4600" max="4600" width="6.33203125" style="1" customWidth="1"/>
    <col min="4601" max="4601" width="3.6640625" style="1" customWidth="1"/>
    <col min="4602" max="4602" width="51" style="1" customWidth="1"/>
    <col min="4603" max="4603" width="15.44140625" style="1" customWidth="1"/>
    <col min="4604" max="4604" width="17.33203125" style="1" bestFit="1" customWidth="1"/>
    <col min="4605" max="4605" width="18.6640625" style="1" bestFit="1" customWidth="1"/>
    <col min="4606" max="4606" width="13" style="1" bestFit="1" customWidth="1"/>
    <col min="4607" max="4607" width="15.5546875" style="1" bestFit="1" customWidth="1"/>
    <col min="4608" max="4608" width="13" style="1" bestFit="1" customWidth="1"/>
    <col min="4609" max="4609" width="15.5546875" style="1" bestFit="1" customWidth="1"/>
    <col min="4610" max="4610" width="8.88671875" style="1"/>
    <col min="4611" max="4611" width="19.88671875" style="1" bestFit="1" customWidth="1"/>
    <col min="4612" max="4612" width="16.109375" style="1" customWidth="1"/>
    <col min="4613" max="4613" width="13.88671875" style="1" customWidth="1"/>
    <col min="4614" max="4614" width="12.44140625" style="1" customWidth="1"/>
    <col min="4615" max="4855" width="8.88671875" style="1"/>
    <col min="4856" max="4856" width="6.33203125" style="1" customWidth="1"/>
    <col min="4857" max="4857" width="3.6640625" style="1" customWidth="1"/>
    <col min="4858" max="4858" width="51" style="1" customWidth="1"/>
    <col min="4859" max="4859" width="15.44140625" style="1" customWidth="1"/>
    <col min="4860" max="4860" width="17.33203125" style="1" bestFit="1" customWidth="1"/>
    <col min="4861" max="4861" width="18.6640625" style="1" bestFit="1" customWidth="1"/>
    <col min="4862" max="4862" width="13" style="1" bestFit="1" customWidth="1"/>
    <col min="4863" max="4863" width="15.5546875" style="1" bestFit="1" customWidth="1"/>
    <col min="4864" max="4864" width="13" style="1" bestFit="1" customWidth="1"/>
    <col min="4865" max="4865" width="15.5546875" style="1" bestFit="1" customWidth="1"/>
    <col min="4866" max="4866" width="8.88671875" style="1"/>
    <col min="4867" max="4867" width="19.88671875" style="1" bestFit="1" customWidth="1"/>
    <col min="4868" max="4868" width="16.109375" style="1" customWidth="1"/>
    <col min="4869" max="4869" width="13.88671875" style="1" customWidth="1"/>
    <col min="4870" max="4870" width="12.44140625" style="1" customWidth="1"/>
    <col min="4871" max="5111" width="8.88671875" style="1"/>
    <col min="5112" max="5112" width="6.33203125" style="1" customWidth="1"/>
    <col min="5113" max="5113" width="3.6640625" style="1" customWidth="1"/>
    <col min="5114" max="5114" width="51" style="1" customWidth="1"/>
    <col min="5115" max="5115" width="15.44140625" style="1" customWidth="1"/>
    <col min="5116" max="5116" width="17.33203125" style="1" bestFit="1" customWidth="1"/>
    <col min="5117" max="5117" width="18.6640625" style="1" bestFit="1" customWidth="1"/>
    <col min="5118" max="5118" width="13" style="1" bestFit="1" customWidth="1"/>
    <col min="5119" max="5119" width="15.5546875" style="1" bestFit="1" customWidth="1"/>
    <col min="5120" max="5120" width="13" style="1" bestFit="1" customWidth="1"/>
    <col min="5121" max="5121" width="15.5546875" style="1" bestFit="1" customWidth="1"/>
    <col min="5122" max="5122" width="8.88671875" style="1"/>
    <col min="5123" max="5123" width="19.88671875" style="1" bestFit="1" customWidth="1"/>
    <col min="5124" max="5124" width="16.109375" style="1" customWidth="1"/>
    <col min="5125" max="5125" width="13.88671875" style="1" customWidth="1"/>
    <col min="5126" max="5126" width="12.44140625" style="1" customWidth="1"/>
    <col min="5127" max="5367" width="8.88671875" style="1"/>
    <col min="5368" max="5368" width="6.33203125" style="1" customWidth="1"/>
    <col min="5369" max="5369" width="3.6640625" style="1" customWidth="1"/>
    <col min="5370" max="5370" width="51" style="1" customWidth="1"/>
    <col min="5371" max="5371" width="15.44140625" style="1" customWidth="1"/>
    <col min="5372" max="5372" width="17.33203125" style="1" bestFit="1" customWidth="1"/>
    <col min="5373" max="5373" width="18.6640625" style="1" bestFit="1" customWidth="1"/>
    <col min="5374" max="5374" width="13" style="1" bestFit="1" customWidth="1"/>
    <col min="5375" max="5375" width="15.5546875" style="1" bestFit="1" customWidth="1"/>
    <col min="5376" max="5376" width="13" style="1" bestFit="1" customWidth="1"/>
    <col min="5377" max="5377" width="15.5546875" style="1" bestFit="1" customWidth="1"/>
    <col min="5378" max="5378" width="8.88671875" style="1"/>
    <col min="5379" max="5379" width="19.88671875" style="1" bestFit="1" customWidth="1"/>
    <col min="5380" max="5380" width="16.109375" style="1" customWidth="1"/>
    <col min="5381" max="5381" width="13.88671875" style="1" customWidth="1"/>
    <col min="5382" max="5382" width="12.44140625" style="1" customWidth="1"/>
    <col min="5383" max="5623" width="8.88671875" style="1"/>
    <col min="5624" max="5624" width="6.33203125" style="1" customWidth="1"/>
    <col min="5625" max="5625" width="3.6640625" style="1" customWidth="1"/>
    <col min="5626" max="5626" width="51" style="1" customWidth="1"/>
    <col min="5627" max="5627" width="15.44140625" style="1" customWidth="1"/>
    <col min="5628" max="5628" width="17.33203125" style="1" bestFit="1" customWidth="1"/>
    <col min="5629" max="5629" width="18.6640625" style="1" bestFit="1" customWidth="1"/>
    <col min="5630" max="5630" width="13" style="1" bestFit="1" customWidth="1"/>
    <col min="5631" max="5631" width="15.5546875" style="1" bestFit="1" customWidth="1"/>
    <col min="5632" max="5632" width="13" style="1" bestFit="1" customWidth="1"/>
    <col min="5633" max="5633" width="15.5546875" style="1" bestFit="1" customWidth="1"/>
    <col min="5634" max="5634" width="8.88671875" style="1"/>
    <col min="5635" max="5635" width="19.88671875" style="1" bestFit="1" customWidth="1"/>
    <col min="5636" max="5636" width="16.109375" style="1" customWidth="1"/>
    <col min="5637" max="5637" width="13.88671875" style="1" customWidth="1"/>
    <col min="5638" max="5638" width="12.44140625" style="1" customWidth="1"/>
    <col min="5639" max="5879" width="8.88671875" style="1"/>
    <col min="5880" max="5880" width="6.33203125" style="1" customWidth="1"/>
    <col min="5881" max="5881" width="3.6640625" style="1" customWidth="1"/>
    <col min="5882" max="5882" width="51" style="1" customWidth="1"/>
    <col min="5883" max="5883" width="15.44140625" style="1" customWidth="1"/>
    <col min="5884" max="5884" width="17.33203125" style="1" bestFit="1" customWidth="1"/>
    <col min="5885" max="5885" width="18.6640625" style="1" bestFit="1" customWidth="1"/>
    <col min="5886" max="5886" width="13" style="1" bestFit="1" customWidth="1"/>
    <col min="5887" max="5887" width="15.5546875" style="1" bestFit="1" customWidth="1"/>
    <col min="5888" max="5888" width="13" style="1" bestFit="1" customWidth="1"/>
    <col min="5889" max="5889" width="15.5546875" style="1" bestFit="1" customWidth="1"/>
    <col min="5890" max="5890" width="8.88671875" style="1"/>
    <col min="5891" max="5891" width="19.88671875" style="1" bestFit="1" customWidth="1"/>
    <col min="5892" max="5892" width="16.109375" style="1" customWidth="1"/>
    <col min="5893" max="5893" width="13.88671875" style="1" customWidth="1"/>
    <col min="5894" max="5894" width="12.44140625" style="1" customWidth="1"/>
    <col min="5895" max="6135" width="8.88671875" style="1"/>
    <col min="6136" max="6136" width="6.33203125" style="1" customWidth="1"/>
    <col min="6137" max="6137" width="3.6640625" style="1" customWidth="1"/>
    <col min="6138" max="6138" width="51" style="1" customWidth="1"/>
    <col min="6139" max="6139" width="15.44140625" style="1" customWidth="1"/>
    <col min="6140" max="6140" width="17.33203125" style="1" bestFit="1" customWidth="1"/>
    <col min="6141" max="6141" width="18.6640625" style="1" bestFit="1" customWidth="1"/>
    <col min="6142" max="6142" width="13" style="1" bestFit="1" customWidth="1"/>
    <col min="6143" max="6143" width="15.5546875" style="1" bestFit="1" customWidth="1"/>
    <col min="6144" max="6144" width="13" style="1" bestFit="1" customWidth="1"/>
    <col min="6145" max="6145" width="15.5546875" style="1" bestFit="1" customWidth="1"/>
    <col min="6146" max="6146" width="8.88671875" style="1"/>
    <col min="6147" max="6147" width="19.88671875" style="1" bestFit="1" customWidth="1"/>
    <col min="6148" max="6148" width="16.109375" style="1" customWidth="1"/>
    <col min="6149" max="6149" width="13.88671875" style="1" customWidth="1"/>
    <col min="6150" max="6150" width="12.44140625" style="1" customWidth="1"/>
    <col min="6151" max="6391" width="8.88671875" style="1"/>
    <col min="6392" max="6392" width="6.33203125" style="1" customWidth="1"/>
    <col min="6393" max="6393" width="3.6640625" style="1" customWidth="1"/>
    <col min="6394" max="6394" width="51" style="1" customWidth="1"/>
    <col min="6395" max="6395" width="15.44140625" style="1" customWidth="1"/>
    <col min="6396" max="6396" width="17.33203125" style="1" bestFit="1" customWidth="1"/>
    <col min="6397" max="6397" width="18.6640625" style="1" bestFit="1" customWidth="1"/>
    <col min="6398" max="6398" width="13" style="1" bestFit="1" customWidth="1"/>
    <col min="6399" max="6399" width="15.5546875" style="1" bestFit="1" customWidth="1"/>
    <col min="6400" max="6400" width="13" style="1" bestFit="1" customWidth="1"/>
    <col min="6401" max="6401" width="15.5546875" style="1" bestFit="1" customWidth="1"/>
    <col min="6402" max="6402" width="8.88671875" style="1"/>
    <col min="6403" max="6403" width="19.88671875" style="1" bestFit="1" customWidth="1"/>
    <col min="6404" max="6404" width="16.109375" style="1" customWidth="1"/>
    <col min="6405" max="6405" width="13.88671875" style="1" customWidth="1"/>
    <col min="6406" max="6406" width="12.44140625" style="1" customWidth="1"/>
    <col min="6407" max="6647" width="8.88671875" style="1"/>
    <col min="6648" max="6648" width="6.33203125" style="1" customWidth="1"/>
    <col min="6649" max="6649" width="3.6640625" style="1" customWidth="1"/>
    <col min="6650" max="6650" width="51" style="1" customWidth="1"/>
    <col min="6651" max="6651" width="15.44140625" style="1" customWidth="1"/>
    <col min="6652" max="6652" width="17.33203125" style="1" bestFit="1" customWidth="1"/>
    <col min="6653" max="6653" width="18.6640625" style="1" bestFit="1" customWidth="1"/>
    <col min="6654" max="6654" width="13" style="1" bestFit="1" customWidth="1"/>
    <col min="6655" max="6655" width="15.5546875" style="1" bestFit="1" customWidth="1"/>
    <col min="6656" max="6656" width="13" style="1" bestFit="1" customWidth="1"/>
    <col min="6657" max="6657" width="15.5546875" style="1" bestFit="1" customWidth="1"/>
    <col min="6658" max="6658" width="8.88671875" style="1"/>
    <col min="6659" max="6659" width="19.88671875" style="1" bestFit="1" customWidth="1"/>
    <col min="6660" max="6660" width="16.109375" style="1" customWidth="1"/>
    <col min="6661" max="6661" width="13.88671875" style="1" customWidth="1"/>
    <col min="6662" max="6662" width="12.44140625" style="1" customWidth="1"/>
    <col min="6663" max="6903" width="8.88671875" style="1"/>
    <col min="6904" max="6904" width="6.33203125" style="1" customWidth="1"/>
    <col min="6905" max="6905" width="3.6640625" style="1" customWidth="1"/>
    <col min="6906" max="6906" width="51" style="1" customWidth="1"/>
    <col min="6907" max="6907" width="15.44140625" style="1" customWidth="1"/>
    <col min="6908" max="6908" width="17.33203125" style="1" bestFit="1" customWidth="1"/>
    <col min="6909" max="6909" width="18.6640625" style="1" bestFit="1" customWidth="1"/>
    <col min="6910" max="6910" width="13" style="1" bestFit="1" customWidth="1"/>
    <col min="6911" max="6911" width="15.5546875" style="1" bestFit="1" customWidth="1"/>
    <col min="6912" max="6912" width="13" style="1" bestFit="1" customWidth="1"/>
    <col min="6913" max="6913" width="15.5546875" style="1" bestFit="1" customWidth="1"/>
    <col min="6914" max="6914" width="8.88671875" style="1"/>
    <col min="6915" max="6915" width="19.88671875" style="1" bestFit="1" customWidth="1"/>
    <col min="6916" max="6916" width="16.109375" style="1" customWidth="1"/>
    <col min="6917" max="6917" width="13.88671875" style="1" customWidth="1"/>
    <col min="6918" max="6918" width="12.44140625" style="1" customWidth="1"/>
    <col min="6919" max="7159" width="8.88671875" style="1"/>
    <col min="7160" max="7160" width="6.33203125" style="1" customWidth="1"/>
    <col min="7161" max="7161" width="3.6640625" style="1" customWidth="1"/>
    <col min="7162" max="7162" width="51" style="1" customWidth="1"/>
    <col min="7163" max="7163" width="15.44140625" style="1" customWidth="1"/>
    <col min="7164" max="7164" width="17.33203125" style="1" bestFit="1" customWidth="1"/>
    <col min="7165" max="7165" width="18.6640625" style="1" bestFit="1" customWidth="1"/>
    <col min="7166" max="7166" width="13" style="1" bestFit="1" customWidth="1"/>
    <col min="7167" max="7167" width="15.5546875" style="1" bestFit="1" customWidth="1"/>
    <col min="7168" max="7168" width="13" style="1" bestFit="1" customWidth="1"/>
    <col min="7169" max="7169" width="15.5546875" style="1" bestFit="1" customWidth="1"/>
    <col min="7170" max="7170" width="8.88671875" style="1"/>
    <col min="7171" max="7171" width="19.88671875" style="1" bestFit="1" customWidth="1"/>
    <col min="7172" max="7172" width="16.109375" style="1" customWidth="1"/>
    <col min="7173" max="7173" width="13.88671875" style="1" customWidth="1"/>
    <col min="7174" max="7174" width="12.44140625" style="1" customWidth="1"/>
    <col min="7175" max="7415" width="8.88671875" style="1"/>
    <col min="7416" max="7416" width="6.33203125" style="1" customWidth="1"/>
    <col min="7417" max="7417" width="3.6640625" style="1" customWidth="1"/>
    <col min="7418" max="7418" width="51" style="1" customWidth="1"/>
    <col min="7419" max="7419" width="15.44140625" style="1" customWidth="1"/>
    <col min="7420" max="7420" width="17.33203125" style="1" bestFit="1" customWidth="1"/>
    <col min="7421" max="7421" width="18.6640625" style="1" bestFit="1" customWidth="1"/>
    <col min="7422" max="7422" width="13" style="1" bestFit="1" customWidth="1"/>
    <col min="7423" max="7423" width="15.5546875" style="1" bestFit="1" customWidth="1"/>
    <col min="7424" max="7424" width="13" style="1" bestFit="1" customWidth="1"/>
    <col min="7425" max="7425" width="15.5546875" style="1" bestFit="1" customWidth="1"/>
    <col min="7426" max="7426" width="8.88671875" style="1"/>
    <col min="7427" max="7427" width="19.88671875" style="1" bestFit="1" customWidth="1"/>
    <col min="7428" max="7428" width="16.109375" style="1" customWidth="1"/>
    <col min="7429" max="7429" width="13.88671875" style="1" customWidth="1"/>
    <col min="7430" max="7430" width="12.44140625" style="1" customWidth="1"/>
    <col min="7431" max="7671" width="8.88671875" style="1"/>
    <col min="7672" max="7672" width="6.33203125" style="1" customWidth="1"/>
    <col min="7673" max="7673" width="3.6640625" style="1" customWidth="1"/>
    <col min="7674" max="7674" width="51" style="1" customWidth="1"/>
    <col min="7675" max="7675" width="15.44140625" style="1" customWidth="1"/>
    <col min="7676" max="7676" width="17.33203125" style="1" bestFit="1" customWidth="1"/>
    <col min="7677" max="7677" width="18.6640625" style="1" bestFit="1" customWidth="1"/>
    <col min="7678" max="7678" width="13" style="1" bestFit="1" customWidth="1"/>
    <col min="7679" max="7679" width="15.5546875" style="1" bestFit="1" customWidth="1"/>
    <col min="7680" max="7680" width="13" style="1" bestFit="1" customWidth="1"/>
    <col min="7681" max="7681" width="15.5546875" style="1" bestFit="1" customWidth="1"/>
    <col min="7682" max="7682" width="8.88671875" style="1"/>
    <col min="7683" max="7683" width="19.88671875" style="1" bestFit="1" customWidth="1"/>
    <col min="7684" max="7684" width="16.109375" style="1" customWidth="1"/>
    <col min="7685" max="7685" width="13.88671875" style="1" customWidth="1"/>
    <col min="7686" max="7686" width="12.44140625" style="1" customWidth="1"/>
    <col min="7687" max="7927" width="8.88671875" style="1"/>
    <col min="7928" max="7928" width="6.33203125" style="1" customWidth="1"/>
    <col min="7929" max="7929" width="3.6640625" style="1" customWidth="1"/>
    <col min="7930" max="7930" width="51" style="1" customWidth="1"/>
    <col min="7931" max="7931" width="15.44140625" style="1" customWidth="1"/>
    <col min="7932" max="7932" width="17.33203125" style="1" bestFit="1" customWidth="1"/>
    <col min="7933" max="7933" width="18.6640625" style="1" bestFit="1" customWidth="1"/>
    <col min="7934" max="7934" width="13" style="1" bestFit="1" customWidth="1"/>
    <col min="7935" max="7935" width="15.5546875" style="1" bestFit="1" customWidth="1"/>
    <col min="7936" max="7936" width="13" style="1" bestFit="1" customWidth="1"/>
    <col min="7937" max="7937" width="15.5546875" style="1" bestFit="1" customWidth="1"/>
    <col min="7938" max="7938" width="8.88671875" style="1"/>
    <col min="7939" max="7939" width="19.88671875" style="1" bestFit="1" customWidth="1"/>
    <col min="7940" max="7940" width="16.109375" style="1" customWidth="1"/>
    <col min="7941" max="7941" width="13.88671875" style="1" customWidth="1"/>
    <col min="7942" max="7942" width="12.44140625" style="1" customWidth="1"/>
    <col min="7943" max="8183" width="8.88671875" style="1"/>
    <col min="8184" max="8184" width="6.33203125" style="1" customWidth="1"/>
    <col min="8185" max="8185" width="3.6640625" style="1" customWidth="1"/>
    <col min="8186" max="8186" width="51" style="1" customWidth="1"/>
    <col min="8187" max="8187" width="15.44140625" style="1" customWidth="1"/>
    <col min="8188" max="8188" width="17.33203125" style="1" bestFit="1" customWidth="1"/>
    <col min="8189" max="8189" width="18.6640625" style="1" bestFit="1" customWidth="1"/>
    <col min="8190" max="8190" width="13" style="1" bestFit="1" customWidth="1"/>
    <col min="8191" max="8191" width="15.5546875" style="1" bestFit="1" customWidth="1"/>
    <col min="8192" max="8192" width="13" style="1" bestFit="1" customWidth="1"/>
    <col min="8193" max="8193" width="15.5546875" style="1" bestFit="1" customWidth="1"/>
    <col min="8194" max="8194" width="8.88671875" style="1"/>
    <col min="8195" max="8195" width="19.88671875" style="1" bestFit="1" customWidth="1"/>
    <col min="8196" max="8196" width="16.109375" style="1" customWidth="1"/>
    <col min="8197" max="8197" width="13.88671875" style="1" customWidth="1"/>
    <col min="8198" max="8198" width="12.44140625" style="1" customWidth="1"/>
    <col min="8199" max="8439" width="8.88671875" style="1"/>
    <col min="8440" max="8440" width="6.33203125" style="1" customWidth="1"/>
    <col min="8441" max="8441" width="3.6640625" style="1" customWidth="1"/>
    <col min="8442" max="8442" width="51" style="1" customWidth="1"/>
    <col min="8443" max="8443" width="15.44140625" style="1" customWidth="1"/>
    <col min="8444" max="8444" width="17.33203125" style="1" bestFit="1" customWidth="1"/>
    <col min="8445" max="8445" width="18.6640625" style="1" bestFit="1" customWidth="1"/>
    <col min="8446" max="8446" width="13" style="1" bestFit="1" customWidth="1"/>
    <col min="8447" max="8447" width="15.5546875" style="1" bestFit="1" customWidth="1"/>
    <col min="8448" max="8448" width="13" style="1" bestFit="1" customWidth="1"/>
    <col min="8449" max="8449" width="15.5546875" style="1" bestFit="1" customWidth="1"/>
    <col min="8450" max="8450" width="8.88671875" style="1"/>
    <col min="8451" max="8451" width="19.88671875" style="1" bestFit="1" customWidth="1"/>
    <col min="8452" max="8452" width="16.109375" style="1" customWidth="1"/>
    <col min="8453" max="8453" width="13.88671875" style="1" customWidth="1"/>
    <col min="8454" max="8454" width="12.44140625" style="1" customWidth="1"/>
    <col min="8455" max="8695" width="8.88671875" style="1"/>
    <col min="8696" max="8696" width="6.33203125" style="1" customWidth="1"/>
    <col min="8697" max="8697" width="3.6640625" style="1" customWidth="1"/>
    <col min="8698" max="8698" width="51" style="1" customWidth="1"/>
    <col min="8699" max="8699" width="15.44140625" style="1" customWidth="1"/>
    <col min="8700" max="8700" width="17.33203125" style="1" bestFit="1" customWidth="1"/>
    <col min="8701" max="8701" width="18.6640625" style="1" bestFit="1" customWidth="1"/>
    <col min="8702" max="8702" width="13" style="1" bestFit="1" customWidth="1"/>
    <col min="8703" max="8703" width="15.5546875" style="1" bestFit="1" customWidth="1"/>
    <col min="8704" max="8704" width="13" style="1" bestFit="1" customWidth="1"/>
    <col min="8705" max="8705" width="15.5546875" style="1" bestFit="1" customWidth="1"/>
    <col min="8706" max="8706" width="8.88671875" style="1"/>
    <col min="8707" max="8707" width="19.88671875" style="1" bestFit="1" customWidth="1"/>
    <col min="8708" max="8708" width="16.109375" style="1" customWidth="1"/>
    <col min="8709" max="8709" width="13.88671875" style="1" customWidth="1"/>
    <col min="8710" max="8710" width="12.44140625" style="1" customWidth="1"/>
    <col min="8711" max="8951" width="8.88671875" style="1"/>
    <col min="8952" max="8952" width="6.33203125" style="1" customWidth="1"/>
    <col min="8953" max="8953" width="3.6640625" style="1" customWidth="1"/>
    <col min="8954" max="8954" width="51" style="1" customWidth="1"/>
    <col min="8955" max="8955" width="15.44140625" style="1" customWidth="1"/>
    <col min="8956" max="8956" width="17.33203125" style="1" bestFit="1" customWidth="1"/>
    <col min="8957" max="8957" width="18.6640625" style="1" bestFit="1" customWidth="1"/>
    <col min="8958" max="8958" width="13" style="1" bestFit="1" customWidth="1"/>
    <col min="8959" max="8959" width="15.5546875" style="1" bestFit="1" customWidth="1"/>
    <col min="8960" max="8960" width="13" style="1" bestFit="1" customWidth="1"/>
    <col min="8961" max="8961" width="15.5546875" style="1" bestFit="1" customWidth="1"/>
    <col min="8962" max="8962" width="8.88671875" style="1"/>
    <col min="8963" max="8963" width="19.88671875" style="1" bestFit="1" customWidth="1"/>
    <col min="8964" max="8964" width="16.109375" style="1" customWidth="1"/>
    <col min="8965" max="8965" width="13.88671875" style="1" customWidth="1"/>
    <col min="8966" max="8966" width="12.44140625" style="1" customWidth="1"/>
    <col min="8967" max="9207" width="8.88671875" style="1"/>
    <col min="9208" max="9208" width="6.33203125" style="1" customWidth="1"/>
    <col min="9209" max="9209" width="3.6640625" style="1" customWidth="1"/>
    <col min="9210" max="9210" width="51" style="1" customWidth="1"/>
    <col min="9211" max="9211" width="15.44140625" style="1" customWidth="1"/>
    <col min="9212" max="9212" width="17.33203125" style="1" bestFit="1" customWidth="1"/>
    <col min="9213" max="9213" width="18.6640625" style="1" bestFit="1" customWidth="1"/>
    <col min="9214" max="9214" width="13" style="1" bestFit="1" customWidth="1"/>
    <col min="9215" max="9215" width="15.5546875" style="1" bestFit="1" customWidth="1"/>
    <col min="9216" max="9216" width="13" style="1" bestFit="1" customWidth="1"/>
    <col min="9217" max="9217" width="15.5546875" style="1" bestFit="1" customWidth="1"/>
    <col min="9218" max="9218" width="8.88671875" style="1"/>
    <col min="9219" max="9219" width="19.88671875" style="1" bestFit="1" customWidth="1"/>
    <col min="9220" max="9220" width="16.109375" style="1" customWidth="1"/>
    <col min="9221" max="9221" width="13.88671875" style="1" customWidth="1"/>
    <col min="9222" max="9222" width="12.44140625" style="1" customWidth="1"/>
    <col min="9223" max="9463" width="8.88671875" style="1"/>
    <col min="9464" max="9464" width="6.33203125" style="1" customWidth="1"/>
    <col min="9465" max="9465" width="3.6640625" style="1" customWidth="1"/>
    <col min="9466" max="9466" width="51" style="1" customWidth="1"/>
    <col min="9467" max="9467" width="15.44140625" style="1" customWidth="1"/>
    <col min="9468" max="9468" width="17.33203125" style="1" bestFit="1" customWidth="1"/>
    <col min="9469" max="9469" width="18.6640625" style="1" bestFit="1" customWidth="1"/>
    <col min="9470" max="9470" width="13" style="1" bestFit="1" customWidth="1"/>
    <col min="9471" max="9471" width="15.5546875" style="1" bestFit="1" customWidth="1"/>
    <col min="9472" max="9472" width="13" style="1" bestFit="1" customWidth="1"/>
    <col min="9473" max="9473" width="15.5546875" style="1" bestFit="1" customWidth="1"/>
    <col min="9474" max="9474" width="8.88671875" style="1"/>
    <col min="9475" max="9475" width="19.88671875" style="1" bestFit="1" customWidth="1"/>
    <col min="9476" max="9476" width="16.109375" style="1" customWidth="1"/>
    <col min="9477" max="9477" width="13.88671875" style="1" customWidth="1"/>
    <col min="9478" max="9478" width="12.44140625" style="1" customWidth="1"/>
    <col min="9479" max="9719" width="8.88671875" style="1"/>
    <col min="9720" max="9720" width="6.33203125" style="1" customWidth="1"/>
    <col min="9721" max="9721" width="3.6640625" style="1" customWidth="1"/>
    <col min="9722" max="9722" width="51" style="1" customWidth="1"/>
    <col min="9723" max="9723" width="15.44140625" style="1" customWidth="1"/>
    <col min="9724" max="9724" width="17.33203125" style="1" bestFit="1" customWidth="1"/>
    <col min="9725" max="9725" width="18.6640625" style="1" bestFit="1" customWidth="1"/>
    <col min="9726" max="9726" width="13" style="1" bestFit="1" customWidth="1"/>
    <col min="9727" max="9727" width="15.5546875" style="1" bestFit="1" customWidth="1"/>
    <col min="9728" max="9728" width="13" style="1" bestFit="1" customWidth="1"/>
    <col min="9729" max="9729" width="15.5546875" style="1" bestFit="1" customWidth="1"/>
    <col min="9730" max="9730" width="8.88671875" style="1"/>
    <col min="9731" max="9731" width="19.88671875" style="1" bestFit="1" customWidth="1"/>
    <col min="9732" max="9732" width="16.109375" style="1" customWidth="1"/>
    <col min="9733" max="9733" width="13.88671875" style="1" customWidth="1"/>
    <col min="9734" max="9734" width="12.44140625" style="1" customWidth="1"/>
    <col min="9735" max="9975" width="8.88671875" style="1"/>
    <col min="9976" max="9976" width="6.33203125" style="1" customWidth="1"/>
    <col min="9977" max="9977" width="3.6640625" style="1" customWidth="1"/>
    <col min="9978" max="9978" width="51" style="1" customWidth="1"/>
    <col min="9979" max="9979" width="15.44140625" style="1" customWidth="1"/>
    <col min="9980" max="9980" width="17.33203125" style="1" bestFit="1" customWidth="1"/>
    <col min="9981" max="9981" width="18.6640625" style="1" bestFit="1" customWidth="1"/>
    <col min="9982" max="9982" width="13" style="1" bestFit="1" customWidth="1"/>
    <col min="9983" max="9983" width="15.5546875" style="1" bestFit="1" customWidth="1"/>
    <col min="9984" max="9984" width="13" style="1" bestFit="1" customWidth="1"/>
    <col min="9985" max="9985" width="15.5546875" style="1" bestFit="1" customWidth="1"/>
    <col min="9986" max="9986" width="8.88671875" style="1"/>
    <col min="9987" max="9987" width="19.88671875" style="1" bestFit="1" customWidth="1"/>
    <col min="9988" max="9988" width="16.109375" style="1" customWidth="1"/>
    <col min="9989" max="9989" width="13.88671875" style="1" customWidth="1"/>
    <col min="9990" max="9990" width="12.44140625" style="1" customWidth="1"/>
    <col min="9991" max="10231" width="8.88671875" style="1"/>
    <col min="10232" max="10232" width="6.33203125" style="1" customWidth="1"/>
    <col min="10233" max="10233" width="3.6640625" style="1" customWidth="1"/>
    <col min="10234" max="10234" width="51" style="1" customWidth="1"/>
    <col min="10235" max="10235" width="15.44140625" style="1" customWidth="1"/>
    <col min="10236" max="10236" width="17.33203125" style="1" bestFit="1" customWidth="1"/>
    <col min="10237" max="10237" width="18.6640625" style="1" bestFit="1" customWidth="1"/>
    <col min="10238" max="10238" width="13" style="1" bestFit="1" customWidth="1"/>
    <col min="10239" max="10239" width="15.5546875" style="1" bestFit="1" customWidth="1"/>
    <col min="10240" max="10240" width="13" style="1" bestFit="1" customWidth="1"/>
    <col min="10241" max="10241" width="15.5546875" style="1" bestFit="1" customWidth="1"/>
    <col min="10242" max="10242" width="8.88671875" style="1"/>
    <col min="10243" max="10243" width="19.88671875" style="1" bestFit="1" customWidth="1"/>
    <col min="10244" max="10244" width="16.109375" style="1" customWidth="1"/>
    <col min="10245" max="10245" width="13.88671875" style="1" customWidth="1"/>
    <col min="10246" max="10246" width="12.44140625" style="1" customWidth="1"/>
    <col min="10247" max="10487" width="8.88671875" style="1"/>
    <col min="10488" max="10488" width="6.33203125" style="1" customWidth="1"/>
    <col min="10489" max="10489" width="3.6640625" style="1" customWidth="1"/>
    <col min="10490" max="10490" width="51" style="1" customWidth="1"/>
    <col min="10491" max="10491" width="15.44140625" style="1" customWidth="1"/>
    <col min="10492" max="10492" width="17.33203125" style="1" bestFit="1" customWidth="1"/>
    <col min="10493" max="10493" width="18.6640625" style="1" bestFit="1" customWidth="1"/>
    <col min="10494" max="10494" width="13" style="1" bestFit="1" customWidth="1"/>
    <col min="10495" max="10495" width="15.5546875" style="1" bestFit="1" customWidth="1"/>
    <col min="10496" max="10496" width="13" style="1" bestFit="1" customWidth="1"/>
    <col min="10497" max="10497" width="15.5546875" style="1" bestFit="1" customWidth="1"/>
    <col min="10498" max="10498" width="8.88671875" style="1"/>
    <col min="10499" max="10499" width="19.88671875" style="1" bestFit="1" customWidth="1"/>
    <col min="10500" max="10500" width="16.109375" style="1" customWidth="1"/>
    <col min="10501" max="10501" width="13.88671875" style="1" customWidth="1"/>
    <col min="10502" max="10502" width="12.44140625" style="1" customWidth="1"/>
    <col min="10503" max="10743" width="8.88671875" style="1"/>
    <col min="10744" max="10744" width="6.33203125" style="1" customWidth="1"/>
    <col min="10745" max="10745" width="3.6640625" style="1" customWidth="1"/>
    <col min="10746" max="10746" width="51" style="1" customWidth="1"/>
    <col min="10747" max="10747" width="15.44140625" style="1" customWidth="1"/>
    <col min="10748" max="10748" width="17.33203125" style="1" bestFit="1" customWidth="1"/>
    <col min="10749" max="10749" width="18.6640625" style="1" bestFit="1" customWidth="1"/>
    <col min="10750" max="10750" width="13" style="1" bestFit="1" customWidth="1"/>
    <col min="10751" max="10751" width="15.5546875" style="1" bestFit="1" customWidth="1"/>
    <col min="10752" max="10752" width="13" style="1" bestFit="1" customWidth="1"/>
    <col min="10753" max="10753" width="15.5546875" style="1" bestFit="1" customWidth="1"/>
    <col min="10754" max="10754" width="8.88671875" style="1"/>
    <col min="10755" max="10755" width="19.88671875" style="1" bestFit="1" customWidth="1"/>
    <col min="10756" max="10756" width="16.109375" style="1" customWidth="1"/>
    <col min="10757" max="10757" width="13.88671875" style="1" customWidth="1"/>
    <col min="10758" max="10758" width="12.44140625" style="1" customWidth="1"/>
    <col min="10759" max="10999" width="8.88671875" style="1"/>
    <col min="11000" max="11000" width="6.33203125" style="1" customWidth="1"/>
    <col min="11001" max="11001" width="3.6640625" style="1" customWidth="1"/>
    <col min="11002" max="11002" width="51" style="1" customWidth="1"/>
    <col min="11003" max="11003" width="15.44140625" style="1" customWidth="1"/>
    <col min="11004" max="11004" width="17.33203125" style="1" bestFit="1" customWidth="1"/>
    <col min="11005" max="11005" width="18.6640625" style="1" bestFit="1" customWidth="1"/>
    <col min="11006" max="11006" width="13" style="1" bestFit="1" customWidth="1"/>
    <col min="11007" max="11007" width="15.5546875" style="1" bestFit="1" customWidth="1"/>
    <col min="11008" max="11008" width="13" style="1" bestFit="1" customWidth="1"/>
    <col min="11009" max="11009" width="15.5546875" style="1" bestFit="1" customWidth="1"/>
    <col min="11010" max="11010" width="8.88671875" style="1"/>
    <col min="11011" max="11011" width="19.88671875" style="1" bestFit="1" customWidth="1"/>
    <col min="11012" max="11012" width="16.109375" style="1" customWidth="1"/>
    <col min="11013" max="11013" width="13.88671875" style="1" customWidth="1"/>
    <col min="11014" max="11014" width="12.44140625" style="1" customWidth="1"/>
    <col min="11015" max="11255" width="8.88671875" style="1"/>
    <col min="11256" max="11256" width="6.33203125" style="1" customWidth="1"/>
    <col min="11257" max="11257" width="3.6640625" style="1" customWidth="1"/>
    <col min="11258" max="11258" width="51" style="1" customWidth="1"/>
    <col min="11259" max="11259" width="15.44140625" style="1" customWidth="1"/>
    <col min="11260" max="11260" width="17.33203125" style="1" bestFit="1" customWidth="1"/>
    <col min="11261" max="11261" width="18.6640625" style="1" bestFit="1" customWidth="1"/>
    <col min="11262" max="11262" width="13" style="1" bestFit="1" customWidth="1"/>
    <col min="11263" max="11263" width="15.5546875" style="1" bestFit="1" customWidth="1"/>
    <col min="11264" max="11264" width="13" style="1" bestFit="1" customWidth="1"/>
    <col min="11265" max="11265" width="15.5546875" style="1" bestFit="1" customWidth="1"/>
    <col min="11266" max="11266" width="8.88671875" style="1"/>
    <col min="11267" max="11267" width="19.88671875" style="1" bestFit="1" customWidth="1"/>
    <col min="11268" max="11268" width="16.109375" style="1" customWidth="1"/>
    <col min="11269" max="11269" width="13.88671875" style="1" customWidth="1"/>
    <col min="11270" max="11270" width="12.44140625" style="1" customWidth="1"/>
    <col min="11271" max="11511" width="8.88671875" style="1"/>
    <col min="11512" max="11512" width="6.33203125" style="1" customWidth="1"/>
    <col min="11513" max="11513" width="3.6640625" style="1" customWidth="1"/>
    <col min="11514" max="11514" width="51" style="1" customWidth="1"/>
    <col min="11515" max="11515" width="15.44140625" style="1" customWidth="1"/>
    <col min="11516" max="11516" width="17.33203125" style="1" bestFit="1" customWidth="1"/>
    <col min="11517" max="11517" width="18.6640625" style="1" bestFit="1" customWidth="1"/>
    <col min="11518" max="11518" width="13" style="1" bestFit="1" customWidth="1"/>
    <col min="11519" max="11519" width="15.5546875" style="1" bestFit="1" customWidth="1"/>
    <col min="11520" max="11520" width="13" style="1" bestFit="1" customWidth="1"/>
    <col min="11521" max="11521" width="15.5546875" style="1" bestFit="1" customWidth="1"/>
    <col min="11522" max="11522" width="8.88671875" style="1"/>
    <col min="11523" max="11523" width="19.88671875" style="1" bestFit="1" customWidth="1"/>
    <col min="11524" max="11524" width="16.109375" style="1" customWidth="1"/>
    <col min="11525" max="11525" width="13.88671875" style="1" customWidth="1"/>
    <col min="11526" max="11526" width="12.44140625" style="1" customWidth="1"/>
    <col min="11527" max="11767" width="8.88671875" style="1"/>
    <col min="11768" max="11768" width="6.33203125" style="1" customWidth="1"/>
    <col min="11769" max="11769" width="3.6640625" style="1" customWidth="1"/>
    <col min="11770" max="11770" width="51" style="1" customWidth="1"/>
    <col min="11771" max="11771" width="15.44140625" style="1" customWidth="1"/>
    <col min="11772" max="11772" width="17.33203125" style="1" bestFit="1" customWidth="1"/>
    <col min="11773" max="11773" width="18.6640625" style="1" bestFit="1" customWidth="1"/>
    <col min="11774" max="11774" width="13" style="1" bestFit="1" customWidth="1"/>
    <col min="11775" max="11775" width="15.5546875" style="1" bestFit="1" customWidth="1"/>
    <col min="11776" max="11776" width="13" style="1" bestFit="1" customWidth="1"/>
    <col min="11777" max="11777" width="15.5546875" style="1" bestFit="1" customWidth="1"/>
    <col min="11778" max="11778" width="8.88671875" style="1"/>
    <col min="11779" max="11779" width="19.88671875" style="1" bestFit="1" customWidth="1"/>
    <col min="11780" max="11780" width="16.109375" style="1" customWidth="1"/>
    <col min="11781" max="11781" width="13.88671875" style="1" customWidth="1"/>
    <col min="11782" max="11782" width="12.44140625" style="1" customWidth="1"/>
    <col min="11783" max="12023" width="8.88671875" style="1"/>
    <col min="12024" max="12024" width="6.33203125" style="1" customWidth="1"/>
    <col min="12025" max="12025" width="3.6640625" style="1" customWidth="1"/>
    <col min="12026" max="12026" width="51" style="1" customWidth="1"/>
    <col min="12027" max="12027" width="15.44140625" style="1" customWidth="1"/>
    <col min="12028" max="12028" width="17.33203125" style="1" bestFit="1" customWidth="1"/>
    <col min="12029" max="12029" width="18.6640625" style="1" bestFit="1" customWidth="1"/>
    <col min="12030" max="12030" width="13" style="1" bestFit="1" customWidth="1"/>
    <col min="12031" max="12031" width="15.5546875" style="1" bestFit="1" customWidth="1"/>
    <col min="12032" max="12032" width="13" style="1" bestFit="1" customWidth="1"/>
    <col min="12033" max="12033" width="15.5546875" style="1" bestFit="1" customWidth="1"/>
    <col min="12034" max="12034" width="8.88671875" style="1"/>
    <col min="12035" max="12035" width="19.88671875" style="1" bestFit="1" customWidth="1"/>
    <col min="12036" max="12036" width="16.109375" style="1" customWidth="1"/>
    <col min="12037" max="12037" width="13.88671875" style="1" customWidth="1"/>
    <col min="12038" max="12038" width="12.44140625" style="1" customWidth="1"/>
    <col min="12039" max="12279" width="8.88671875" style="1"/>
    <col min="12280" max="12280" width="6.33203125" style="1" customWidth="1"/>
    <col min="12281" max="12281" width="3.6640625" style="1" customWidth="1"/>
    <col min="12282" max="12282" width="51" style="1" customWidth="1"/>
    <col min="12283" max="12283" width="15.44140625" style="1" customWidth="1"/>
    <col min="12284" max="12284" width="17.33203125" style="1" bestFit="1" customWidth="1"/>
    <col min="12285" max="12285" width="18.6640625" style="1" bestFit="1" customWidth="1"/>
    <col min="12286" max="12286" width="13" style="1" bestFit="1" customWidth="1"/>
    <col min="12287" max="12287" width="15.5546875" style="1" bestFit="1" customWidth="1"/>
    <col min="12288" max="12288" width="13" style="1" bestFit="1" customWidth="1"/>
    <col min="12289" max="12289" width="15.5546875" style="1" bestFit="1" customWidth="1"/>
    <col min="12290" max="12290" width="8.88671875" style="1"/>
    <col min="12291" max="12291" width="19.88671875" style="1" bestFit="1" customWidth="1"/>
    <col min="12292" max="12292" width="16.109375" style="1" customWidth="1"/>
    <col min="12293" max="12293" width="13.88671875" style="1" customWidth="1"/>
    <col min="12294" max="12294" width="12.44140625" style="1" customWidth="1"/>
    <col min="12295" max="12535" width="8.88671875" style="1"/>
    <col min="12536" max="12536" width="6.33203125" style="1" customWidth="1"/>
    <col min="12537" max="12537" width="3.6640625" style="1" customWidth="1"/>
    <col min="12538" max="12538" width="51" style="1" customWidth="1"/>
    <col min="12539" max="12539" width="15.44140625" style="1" customWidth="1"/>
    <col min="12540" max="12540" width="17.33203125" style="1" bestFit="1" customWidth="1"/>
    <col min="12541" max="12541" width="18.6640625" style="1" bestFit="1" customWidth="1"/>
    <col min="12542" max="12542" width="13" style="1" bestFit="1" customWidth="1"/>
    <col min="12543" max="12543" width="15.5546875" style="1" bestFit="1" customWidth="1"/>
    <col min="12544" max="12544" width="13" style="1" bestFit="1" customWidth="1"/>
    <col min="12545" max="12545" width="15.5546875" style="1" bestFit="1" customWidth="1"/>
    <col min="12546" max="12546" width="8.88671875" style="1"/>
    <col min="12547" max="12547" width="19.88671875" style="1" bestFit="1" customWidth="1"/>
    <col min="12548" max="12548" width="16.109375" style="1" customWidth="1"/>
    <col min="12549" max="12549" width="13.88671875" style="1" customWidth="1"/>
    <col min="12550" max="12550" width="12.44140625" style="1" customWidth="1"/>
    <col min="12551" max="12791" width="8.88671875" style="1"/>
    <col min="12792" max="12792" width="6.33203125" style="1" customWidth="1"/>
    <col min="12793" max="12793" width="3.6640625" style="1" customWidth="1"/>
    <col min="12794" max="12794" width="51" style="1" customWidth="1"/>
    <col min="12795" max="12795" width="15.44140625" style="1" customWidth="1"/>
    <col min="12796" max="12796" width="17.33203125" style="1" bestFit="1" customWidth="1"/>
    <col min="12797" max="12797" width="18.6640625" style="1" bestFit="1" customWidth="1"/>
    <col min="12798" max="12798" width="13" style="1" bestFit="1" customWidth="1"/>
    <col min="12799" max="12799" width="15.5546875" style="1" bestFit="1" customWidth="1"/>
    <col min="12800" max="12800" width="13" style="1" bestFit="1" customWidth="1"/>
    <col min="12801" max="12801" width="15.5546875" style="1" bestFit="1" customWidth="1"/>
    <col min="12802" max="12802" width="8.88671875" style="1"/>
    <col min="12803" max="12803" width="19.88671875" style="1" bestFit="1" customWidth="1"/>
    <col min="12804" max="12804" width="16.109375" style="1" customWidth="1"/>
    <col min="12805" max="12805" width="13.88671875" style="1" customWidth="1"/>
    <col min="12806" max="12806" width="12.44140625" style="1" customWidth="1"/>
    <col min="12807" max="13047" width="8.88671875" style="1"/>
    <col min="13048" max="13048" width="6.33203125" style="1" customWidth="1"/>
    <col min="13049" max="13049" width="3.6640625" style="1" customWidth="1"/>
    <col min="13050" max="13050" width="51" style="1" customWidth="1"/>
    <col min="13051" max="13051" width="15.44140625" style="1" customWidth="1"/>
    <col min="13052" max="13052" width="17.33203125" style="1" bestFit="1" customWidth="1"/>
    <col min="13053" max="13053" width="18.6640625" style="1" bestFit="1" customWidth="1"/>
    <col min="13054" max="13054" width="13" style="1" bestFit="1" customWidth="1"/>
    <col min="13055" max="13055" width="15.5546875" style="1" bestFit="1" customWidth="1"/>
    <col min="13056" max="13056" width="13" style="1" bestFit="1" customWidth="1"/>
    <col min="13057" max="13057" width="15.5546875" style="1" bestFit="1" customWidth="1"/>
    <col min="13058" max="13058" width="8.88671875" style="1"/>
    <col min="13059" max="13059" width="19.88671875" style="1" bestFit="1" customWidth="1"/>
    <col min="13060" max="13060" width="16.109375" style="1" customWidth="1"/>
    <col min="13061" max="13061" width="13.88671875" style="1" customWidth="1"/>
    <col min="13062" max="13062" width="12.44140625" style="1" customWidth="1"/>
    <col min="13063" max="13303" width="8.88671875" style="1"/>
    <col min="13304" max="13304" width="6.33203125" style="1" customWidth="1"/>
    <col min="13305" max="13305" width="3.6640625" style="1" customWidth="1"/>
    <col min="13306" max="13306" width="51" style="1" customWidth="1"/>
    <col min="13307" max="13307" width="15.44140625" style="1" customWidth="1"/>
    <col min="13308" max="13308" width="17.33203125" style="1" bestFit="1" customWidth="1"/>
    <col min="13309" max="13309" width="18.6640625" style="1" bestFit="1" customWidth="1"/>
    <col min="13310" max="13310" width="13" style="1" bestFit="1" customWidth="1"/>
    <col min="13311" max="13311" width="15.5546875" style="1" bestFit="1" customWidth="1"/>
    <col min="13312" max="13312" width="13" style="1" bestFit="1" customWidth="1"/>
    <col min="13313" max="13313" width="15.5546875" style="1" bestFit="1" customWidth="1"/>
    <col min="13314" max="13314" width="8.88671875" style="1"/>
    <col min="13315" max="13315" width="19.88671875" style="1" bestFit="1" customWidth="1"/>
    <col min="13316" max="13316" width="16.109375" style="1" customWidth="1"/>
    <col min="13317" max="13317" width="13.88671875" style="1" customWidth="1"/>
    <col min="13318" max="13318" width="12.44140625" style="1" customWidth="1"/>
    <col min="13319" max="13559" width="8.88671875" style="1"/>
    <col min="13560" max="13560" width="6.33203125" style="1" customWidth="1"/>
    <col min="13561" max="13561" width="3.6640625" style="1" customWidth="1"/>
    <col min="13562" max="13562" width="51" style="1" customWidth="1"/>
    <col min="13563" max="13563" width="15.44140625" style="1" customWidth="1"/>
    <col min="13564" max="13564" width="17.33203125" style="1" bestFit="1" customWidth="1"/>
    <col min="13565" max="13565" width="18.6640625" style="1" bestFit="1" customWidth="1"/>
    <col min="13566" max="13566" width="13" style="1" bestFit="1" customWidth="1"/>
    <col min="13567" max="13567" width="15.5546875" style="1" bestFit="1" customWidth="1"/>
    <col min="13568" max="13568" width="13" style="1" bestFit="1" customWidth="1"/>
    <col min="13569" max="13569" width="15.5546875" style="1" bestFit="1" customWidth="1"/>
    <col min="13570" max="13570" width="8.88671875" style="1"/>
    <col min="13571" max="13571" width="19.88671875" style="1" bestFit="1" customWidth="1"/>
    <col min="13572" max="13572" width="16.109375" style="1" customWidth="1"/>
    <col min="13573" max="13573" width="13.88671875" style="1" customWidth="1"/>
    <col min="13574" max="13574" width="12.44140625" style="1" customWidth="1"/>
    <col min="13575" max="13815" width="8.88671875" style="1"/>
    <col min="13816" max="13816" width="6.33203125" style="1" customWidth="1"/>
    <col min="13817" max="13817" width="3.6640625" style="1" customWidth="1"/>
    <col min="13818" max="13818" width="51" style="1" customWidth="1"/>
    <col min="13819" max="13819" width="15.44140625" style="1" customWidth="1"/>
    <col min="13820" max="13820" width="17.33203125" style="1" bestFit="1" customWidth="1"/>
    <col min="13821" max="13821" width="18.6640625" style="1" bestFit="1" customWidth="1"/>
    <col min="13822" max="13822" width="13" style="1" bestFit="1" customWidth="1"/>
    <col min="13823" max="13823" width="15.5546875" style="1" bestFit="1" customWidth="1"/>
    <col min="13824" max="13824" width="13" style="1" bestFit="1" customWidth="1"/>
    <col min="13825" max="13825" width="15.5546875" style="1" bestFit="1" customWidth="1"/>
    <col min="13826" max="13826" width="8.88671875" style="1"/>
    <col min="13827" max="13827" width="19.88671875" style="1" bestFit="1" customWidth="1"/>
    <col min="13828" max="13828" width="16.109375" style="1" customWidth="1"/>
    <col min="13829" max="13829" width="13.88671875" style="1" customWidth="1"/>
    <col min="13830" max="13830" width="12.44140625" style="1" customWidth="1"/>
    <col min="13831" max="14071" width="8.88671875" style="1"/>
    <col min="14072" max="14072" width="6.33203125" style="1" customWidth="1"/>
    <col min="14073" max="14073" width="3.6640625" style="1" customWidth="1"/>
    <col min="14074" max="14074" width="51" style="1" customWidth="1"/>
    <col min="14075" max="14075" width="15.44140625" style="1" customWidth="1"/>
    <col min="14076" max="14076" width="17.33203125" style="1" bestFit="1" customWidth="1"/>
    <col min="14077" max="14077" width="18.6640625" style="1" bestFit="1" customWidth="1"/>
    <col min="14078" max="14078" width="13" style="1" bestFit="1" customWidth="1"/>
    <col min="14079" max="14079" width="15.5546875" style="1" bestFit="1" customWidth="1"/>
    <col min="14080" max="14080" width="13" style="1" bestFit="1" customWidth="1"/>
    <col min="14081" max="14081" width="15.5546875" style="1" bestFit="1" customWidth="1"/>
    <col min="14082" max="14082" width="8.88671875" style="1"/>
    <col min="14083" max="14083" width="19.88671875" style="1" bestFit="1" customWidth="1"/>
    <col min="14084" max="14084" width="16.109375" style="1" customWidth="1"/>
    <col min="14085" max="14085" width="13.88671875" style="1" customWidth="1"/>
    <col min="14086" max="14086" width="12.44140625" style="1" customWidth="1"/>
    <col min="14087" max="14327" width="8.88671875" style="1"/>
    <col min="14328" max="14328" width="6.33203125" style="1" customWidth="1"/>
    <col min="14329" max="14329" width="3.6640625" style="1" customWidth="1"/>
    <col min="14330" max="14330" width="51" style="1" customWidth="1"/>
    <col min="14331" max="14331" width="15.44140625" style="1" customWidth="1"/>
    <col min="14332" max="14332" width="17.33203125" style="1" bestFit="1" customWidth="1"/>
    <col min="14333" max="14333" width="18.6640625" style="1" bestFit="1" customWidth="1"/>
    <col min="14334" max="14334" width="13" style="1" bestFit="1" customWidth="1"/>
    <col min="14335" max="14335" width="15.5546875" style="1" bestFit="1" customWidth="1"/>
    <col min="14336" max="14336" width="13" style="1" bestFit="1" customWidth="1"/>
    <col min="14337" max="14337" width="15.5546875" style="1" bestFit="1" customWidth="1"/>
    <col min="14338" max="14338" width="8.88671875" style="1"/>
    <col min="14339" max="14339" width="19.88671875" style="1" bestFit="1" customWidth="1"/>
    <col min="14340" max="14340" width="16.109375" style="1" customWidth="1"/>
    <col min="14341" max="14341" width="13.88671875" style="1" customWidth="1"/>
    <col min="14342" max="14342" width="12.44140625" style="1" customWidth="1"/>
    <col min="14343" max="14583" width="8.88671875" style="1"/>
    <col min="14584" max="14584" width="6.33203125" style="1" customWidth="1"/>
    <col min="14585" max="14585" width="3.6640625" style="1" customWidth="1"/>
    <col min="14586" max="14586" width="51" style="1" customWidth="1"/>
    <col min="14587" max="14587" width="15.44140625" style="1" customWidth="1"/>
    <col min="14588" max="14588" width="17.33203125" style="1" bestFit="1" customWidth="1"/>
    <col min="14589" max="14589" width="18.6640625" style="1" bestFit="1" customWidth="1"/>
    <col min="14590" max="14590" width="13" style="1" bestFit="1" customWidth="1"/>
    <col min="14591" max="14591" width="15.5546875" style="1" bestFit="1" customWidth="1"/>
    <col min="14592" max="14592" width="13" style="1" bestFit="1" customWidth="1"/>
    <col min="14593" max="14593" width="15.5546875" style="1" bestFit="1" customWidth="1"/>
    <col min="14594" max="14594" width="8.88671875" style="1"/>
    <col min="14595" max="14595" width="19.88671875" style="1" bestFit="1" customWidth="1"/>
    <col min="14596" max="14596" width="16.109375" style="1" customWidth="1"/>
    <col min="14597" max="14597" width="13.88671875" style="1" customWidth="1"/>
    <col min="14598" max="14598" width="12.44140625" style="1" customWidth="1"/>
    <col min="14599" max="14839" width="8.88671875" style="1"/>
    <col min="14840" max="14840" width="6.33203125" style="1" customWidth="1"/>
    <col min="14841" max="14841" width="3.6640625" style="1" customWidth="1"/>
    <col min="14842" max="14842" width="51" style="1" customWidth="1"/>
    <col min="14843" max="14843" width="15.44140625" style="1" customWidth="1"/>
    <col min="14844" max="14844" width="17.33203125" style="1" bestFit="1" customWidth="1"/>
    <col min="14845" max="14845" width="18.6640625" style="1" bestFit="1" customWidth="1"/>
    <col min="14846" max="14846" width="13" style="1" bestFit="1" customWidth="1"/>
    <col min="14847" max="14847" width="15.5546875" style="1" bestFit="1" customWidth="1"/>
    <col min="14848" max="14848" width="13" style="1" bestFit="1" customWidth="1"/>
    <col min="14849" max="14849" width="15.5546875" style="1" bestFit="1" customWidth="1"/>
    <col min="14850" max="14850" width="8.88671875" style="1"/>
    <col min="14851" max="14851" width="19.88671875" style="1" bestFit="1" customWidth="1"/>
    <col min="14852" max="14852" width="16.109375" style="1" customWidth="1"/>
    <col min="14853" max="14853" width="13.88671875" style="1" customWidth="1"/>
    <col min="14854" max="14854" width="12.44140625" style="1" customWidth="1"/>
    <col min="14855" max="15095" width="8.88671875" style="1"/>
    <col min="15096" max="15096" width="6.33203125" style="1" customWidth="1"/>
    <col min="15097" max="15097" width="3.6640625" style="1" customWidth="1"/>
    <col min="15098" max="15098" width="51" style="1" customWidth="1"/>
    <col min="15099" max="15099" width="15.44140625" style="1" customWidth="1"/>
    <col min="15100" max="15100" width="17.33203125" style="1" bestFit="1" customWidth="1"/>
    <col min="15101" max="15101" width="18.6640625" style="1" bestFit="1" customWidth="1"/>
    <col min="15102" max="15102" width="13" style="1" bestFit="1" customWidth="1"/>
    <col min="15103" max="15103" width="15.5546875" style="1" bestFit="1" customWidth="1"/>
    <col min="15104" max="15104" width="13" style="1" bestFit="1" customWidth="1"/>
    <col min="15105" max="15105" width="15.5546875" style="1" bestFit="1" customWidth="1"/>
    <col min="15106" max="15106" width="8.88671875" style="1"/>
    <col min="15107" max="15107" width="19.88671875" style="1" bestFit="1" customWidth="1"/>
    <col min="15108" max="15108" width="16.109375" style="1" customWidth="1"/>
    <col min="15109" max="15109" width="13.88671875" style="1" customWidth="1"/>
    <col min="15110" max="15110" width="12.44140625" style="1" customWidth="1"/>
    <col min="15111" max="15351" width="8.88671875" style="1"/>
    <col min="15352" max="15352" width="6.33203125" style="1" customWidth="1"/>
    <col min="15353" max="15353" width="3.6640625" style="1" customWidth="1"/>
    <col min="15354" max="15354" width="51" style="1" customWidth="1"/>
    <col min="15355" max="15355" width="15.44140625" style="1" customWidth="1"/>
    <col min="15356" max="15356" width="17.33203125" style="1" bestFit="1" customWidth="1"/>
    <col min="15357" max="15357" width="18.6640625" style="1" bestFit="1" customWidth="1"/>
    <col min="15358" max="15358" width="13" style="1" bestFit="1" customWidth="1"/>
    <col min="15359" max="15359" width="15.5546875" style="1" bestFit="1" customWidth="1"/>
    <col min="15360" max="15360" width="13" style="1" bestFit="1" customWidth="1"/>
    <col min="15361" max="15361" width="15.5546875" style="1" bestFit="1" customWidth="1"/>
    <col min="15362" max="15362" width="8.88671875" style="1"/>
    <col min="15363" max="15363" width="19.88671875" style="1" bestFit="1" customWidth="1"/>
    <col min="15364" max="15364" width="16.109375" style="1" customWidth="1"/>
    <col min="15365" max="15365" width="13.88671875" style="1" customWidth="1"/>
    <col min="15366" max="15366" width="12.44140625" style="1" customWidth="1"/>
    <col min="15367" max="15607" width="8.88671875" style="1"/>
    <col min="15608" max="15608" width="6.33203125" style="1" customWidth="1"/>
    <col min="15609" max="15609" width="3.6640625" style="1" customWidth="1"/>
    <col min="15610" max="15610" width="51" style="1" customWidth="1"/>
    <col min="15611" max="15611" width="15.44140625" style="1" customWidth="1"/>
    <col min="15612" max="15612" width="17.33203125" style="1" bestFit="1" customWidth="1"/>
    <col min="15613" max="15613" width="18.6640625" style="1" bestFit="1" customWidth="1"/>
    <col min="15614" max="15614" width="13" style="1" bestFit="1" customWidth="1"/>
    <col min="15615" max="15615" width="15.5546875" style="1" bestFit="1" customWidth="1"/>
    <col min="15616" max="15616" width="13" style="1" bestFit="1" customWidth="1"/>
    <col min="15617" max="15617" width="15.5546875" style="1" bestFit="1" customWidth="1"/>
    <col min="15618" max="15618" width="8.88671875" style="1"/>
    <col min="15619" max="15619" width="19.88671875" style="1" bestFit="1" customWidth="1"/>
    <col min="15620" max="15620" width="16.109375" style="1" customWidth="1"/>
    <col min="15621" max="15621" width="13.88671875" style="1" customWidth="1"/>
    <col min="15622" max="15622" width="12.44140625" style="1" customWidth="1"/>
    <col min="15623" max="15863" width="8.88671875" style="1"/>
    <col min="15864" max="15864" width="6.33203125" style="1" customWidth="1"/>
    <col min="15865" max="15865" width="3.6640625" style="1" customWidth="1"/>
    <col min="15866" max="15866" width="51" style="1" customWidth="1"/>
    <col min="15867" max="15867" width="15.44140625" style="1" customWidth="1"/>
    <col min="15868" max="15868" width="17.33203125" style="1" bestFit="1" customWidth="1"/>
    <col min="15869" max="15869" width="18.6640625" style="1" bestFit="1" customWidth="1"/>
    <col min="15870" max="15870" width="13" style="1" bestFit="1" customWidth="1"/>
    <col min="15871" max="15871" width="15.5546875" style="1" bestFit="1" customWidth="1"/>
    <col min="15872" max="15872" width="13" style="1" bestFit="1" customWidth="1"/>
    <col min="15873" max="15873" width="15.5546875" style="1" bestFit="1" customWidth="1"/>
    <col min="15874" max="15874" width="8.88671875" style="1"/>
    <col min="15875" max="15875" width="19.88671875" style="1" bestFit="1" customWidth="1"/>
    <col min="15876" max="15876" width="16.109375" style="1" customWidth="1"/>
    <col min="15877" max="15877" width="13.88671875" style="1" customWidth="1"/>
    <col min="15878" max="15878" width="12.44140625" style="1" customWidth="1"/>
    <col min="15879" max="16119" width="8.88671875" style="1"/>
    <col min="16120" max="16120" width="6.33203125" style="1" customWidth="1"/>
    <col min="16121" max="16121" width="3.6640625" style="1" customWidth="1"/>
    <col min="16122" max="16122" width="51" style="1" customWidth="1"/>
    <col min="16123" max="16123" width="15.44140625" style="1" customWidth="1"/>
    <col min="16124" max="16124" width="17.33203125" style="1" bestFit="1" customWidth="1"/>
    <col min="16125" max="16125" width="18.6640625" style="1" bestFit="1" customWidth="1"/>
    <col min="16126" max="16126" width="13" style="1" bestFit="1" customWidth="1"/>
    <col min="16127" max="16127" width="15.5546875" style="1" bestFit="1" customWidth="1"/>
    <col min="16128" max="16128" width="13" style="1" bestFit="1" customWidth="1"/>
    <col min="16129" max="16129" width="15.5546875" style="1" bestFit="1" customWidth="1"/>
    <col min="16130" max="16130" width="8.88671875" style="1"/>
    <col min="16131" max="16131" width="19.88671875" style="1" bestFit="1" customWidth="1"/>
    <col min="16132" max="16132" width="16.109375" style="1" customWidth="1"/>
    <col min="16133" max="16133" width="13.88671875" style="1" customWidth="1"/>
    <col min="16134" max="16134" width="12.44140625" style="1" customWidth="1"/>
    <col min="16135" max="16384" width="8.88671875" style="1"/>
  </cols>
  <sheetData>
    <row r="1" spans="1:10" ht="24" customHeight="1" x14ac:dyDescent="0.35">
      <c r="A1" s="383" t="s">
        <v>27</v>
      </c>
      <c r="B1" s="383"/>
      <c r="C1" s="383"/>
      <c r="D1" s="383"/>
      <c r="E1" s="383"/>
      <c r="F1" s="383"/>
      <c r="G1" s="383"/>
      <c r="H1" s="383"/>
      <c r="I1" s="383" t="str">
        <f>[1]Glance!I1:J1</f>
        <v>QTR - 1</v>
      </c>
      <c r="J1" s="383"/>
    </row>
    <row r="2" spans="1:10" ht="24" customHeight="1" thickBot="1" x14ac:dyDescent="0.4">
      <c r="A2" s="337" t="s">
        <v>28</v>
      </c>
      <c r="B2" s="337"/>
      <c r="C2" s="337"/>
      <c r="D2" s="337"/>
      <c r="E2" s="337"/>
      <c r="F2" s="337"/>
      <c r="G2" s="337"/>
      <c r="H2" s="337"/>
      <c r="I2" s="337" t="s">
        <v>37</v>
      </c>
      <c r="J2" s="337"/>
    </row>
    <row r="3" spans="1:10" ht="34.5" customHeight="1" x14ac:dyDescent="0.35">
      <c r="A3" s="349" t="s">
        <v>12</v>
      </c>
      <c r="B3" s="324" t="s">
        <v>13</v>
      </c>
      <c r="C3" s="324"/>
      <c r="D3" s="325"/>
      <c r="E3" s="329" t="s">
        <v>227</v>
      </c>
      <c r="F3" s="330"/>
      <c r="G3" s="329" t="s">
        <v>228</v>
      </c>
      <c r="H3" s="330"/>
      <c r="I3" s="329" t="s">
        <v>14</v>
      </c>
      <c r="J3" s="330"/>
    </row>
    <row r="4" spans="1:10" ht="24" customHeight="1" thickBot="1" x14ac:dyDescent="0.4">
      <c r="A4" s="350"/>
      <c r="B4" s="351"/>
      <c r="C4" s="351"/>
      <c r="D4" s="326"/>
      <c r="E4" s="268" t="s">
        <v>15</v>
      </c>
      <c r="F4" s="270" t="s">
        <v>16</v>
      </c>
      <c r="G4" s="54" t="s">
        <v>15</v>
      </c>
      <c r="H4" s="56" t="s">
        <v>16</v>
      </c>
      <c r="I4" s="54" t="s">
        <v>15</v>
      </c>
      <c r="J4" s="270" t="s">
        <v>16</v>
      </c>
    </row>
    <row r="5" spans="1:10" ht="24" customHeight="1" x14ac:dyDescent="0.35">
      <c r="A5" s="53" t="s">
        <v>30</v>
      </c>
      <c r="B5" s="339" t="s">
        <v>31</v>
      </c>
      <c r="C5" s="339"/>
      <c r="D5" s="340"/>
      <c r="E5" s="77"/>
      <c r="F5" s="75"/>
      <c r="G5" s="76"/>
      <c r="H5" s="75"/>
      <c r="I5" s="76"/>
      <c r="J5" s="75"/>
    </row>
    <row r="6" spans="1:10" ht="24" customHeight="1" x14ac:dyDescent="0.35">
      <c r="A6" s="285">
        <v>1</v>
      </c>
      <c r="B6" s="318" t="s">
        <v>56</v>
      </c>
      <c r="C6" s="318"/>
      <c r="D6" s="47" t="s">
        <v>32</v>
      </c>
      <c r="E6" s="242">
        <v>3043788</v>
      </c>
      <c r="F6" s="242">
        <v>3043788</v>
      </c>
      <c r="G6" s="242">
        <v>2945086</v>
      </c>
      <c r="H6" s="242">
        <v>2945086</v>
      </c>
      <c r="I6" s="78">
        <f t="shared" ref="I6:J15" si="0">(E6-G6)/G6</f>
        <v>3.3514131675611507E-2</v>
      </c>
      <c r="J6" s="72">
        <f t="shared" si="0"/>
        <v>3.3514131675611507E-2</v>
      </c>
    </row>
    <row r="7" spans="1:10" ht="24" customHeight="1" x14ac:dyDescent="0.35">
      <c r="A7" s="285">
        <v>2</v>
      </c>
      <c r="B7" s="318" t="s">
        <v>57</v>
      </c>
      <c r="C7" s="318"/>
      <c r="D7" s="47" t="s">
        <v>32</v>
      </c>
      <c r="E7" s="242">
        <v>44250</v>
      </c>
      <c r="F7" s="242">
        <v>44250</v>
      </c>
      <c r="G7" s="242">
        <v>43012</v>
      </c>
      <c r="H7" s="242">
        <v>43012</v>
      </c>
      <c r="I7" s="78">
        <f t="shared" si="0"/>
        <v>2.878266530270622E-2</v>
      </c>
      <c r="J7" s="72">
        <f t="shared" si="0"/>
        <v>2.878266530270622E-2</v>
      </c>
    </row>
    <row r="8" spans="1:10" ht="24" customHeight="1" x14ac:dyDescent="0.35">
      <c r="A8" s="285">
        <v>3</v>
      </c>
      <c r="B8" s="318" t="s">
        <v>60</v>
      </c>
      <c r="C8" s="318"/>
      <c r="D8" s="47" t="s">
        <v>32</v>
      </c>
      <c r="E8" s="242">
        <v>443016</v>
      </c>
      <c r="F8" s="242">
        <v>443016</v>
      </c>
      <c r="G8" s="242">
        <v>417093</v>
      </c>
      <c r="H8" s="242">
        <v>417093</v>
      </c>
      <c r="I8" s="78">
        <f t="shared" si="0"/>
        <v>6.21516064762535E-2</v>
      </c>
      <c r="J8" s="72">
        <f t="shared" si="0"/>
        <v>6.21516064762535E-2</v>
      </c>
    </row>
    <row r="9" spans="1:10" ht="24" customHeight="1" x14ac:dyDescent="0.35">
      <c r="A9" s="285">
        <v>4</v>
      </c>
      <c r="B9" s="318" t="s">
        <v>58</v>
      </c>
      <c r="C9" s="318"/>
      <c r="D9" s="47" t="s">
        <v>32</v>
      </c>
      <c r="E9" s="242">
        <v>25033</v>
      </c>
      <c r="F9" s="242">
        <v>25033</v>
      </c>
      <c r="G9" s="242">
        <v>23822</v>
      </c>
      <c r="H9" s="242">
        <v>23822</v>
      </c>
      <c r="I9" s="78">
        <f t="shared" si="0"/>
        <v>5.083536227017043E-2</v>
      </c>
      <c r="J9" s="72">
        <f t="shared" si="0"/>
        <v>5.083536227017043E-2</v>
      </c>
    </row>
    <row r="10" spans="1:10" ht="24" customHeight="1" x14ac:dyDescent="0.35">
      <c r="A10" s="285">
        <v>5</v>
      </c>
      <c r="B10" s="318" t="s">
        <v>33</v>
      </c>
      <c r="C10" s="318"/>
      <c r="D10" s="47" t="s">
        <v>32</v>
      </c>
      <c r="E10" s="242">
        <v>415124</v>
      </c>
      <c r="F10" s="242">
        <v>415124</v>
      </c>
      <c r="G10" s="242">
        <v>401825</v>
      </c>
      <c r="H10" s="242">
        <v>401825</v>
      </c>
      <c r="I10" s="78">
        <f t="shared" si="0"/>
        <v>3.3096497231381819E-2</v>
      </c>
      <c r="J10" s="72">
        <f t="shared" si="0"/>
        <v>3.3096497231381819E-2</v>
      </c>
    </row>
    <row r="11" spans="1:10" ht="24" customHeight="1" x14ac:dyDescent="0.35">
      <c r="A11" s="285">
        <v>6</v>
      </c>
      <c r="B11" s="318" t="s">
        <v>59</v>
      </c>
      <c r="C11" s="318"/>
      <c r="D11" s="47" t="s">
        <v>32</v>
      </c>
      <c r="E11" s="242">
        <v>0</v>
      </c>
      <c r="F11" s="242">
        <v>0</v>
      </c>
      <c r="G11" s="242">
        <v>0</v>
      </c>
      <c r="H11" s="242">
        <v>0</v>
      </c>
      <c r="I11" s="78" t="e">
        <f t="shared" si="0"/>
        <v>#DIV/0!</v>
      </c>
      <c r="J11" s="72" t="e">
        <f t="shared" si="0"/>
        <v>#DIV/0!</v>
      </c>
    </row>
    <row r="12" spans="1:10" ht="24" customHeight="1" x14ac:dyDescent="0.35">
      <c r="A12" s="285">
        <v>7</v>
      </c>
      <c r="B12" s="318" t="s">
        <v>21</v>
      </c>
      <c r="C12" s="318"/>
      <c r="D12" s="47" t="s">
        <v>32</v>
      </c>
      <c r="E12" s="242">
        <v>5284</v>
      </c>
      <c r="F12" s="242">
        <v>5284</v>
      </c>
      <c r="G12" s="242">
        <v>4836</v>
      </c>
      <c r="H12" s="242">
        <v>4836</v>
      </c>
      <c r="I12" s="78">
        <f t="shared" si="0"/>
        <v>9.2638544251447477E-2</v>
      </c>
      <c r="J12" s="72">
        <f t="shared" si="0"/>
        <v>9.2638544251447477E-2</v>
      </c>
    </row>
    <row r="13" spans="1:10" ht="24" customHeight="1" x14ac:dyDescent="0.35">
      <c r="A13" s="286">
        <v>8</v>
      </c>
      <c r="B13" s="368" t="s">
        <v>61</v>
      </c>
      <c r="C13" s="368"/>
      <c r="D13" s="64" t="s">
        <v>32</v>
      </c>
      <c r="E13" s="243">
        <v>0</v>
      </c>
      <c r="F13" s="243">
        <v>0</v>
      </c>
      <c r="G13" s="243">
        <v>0</v>
      </c>
      <c r="H13" s="243">
        <v>0</v>
      </c>
      <c r="I13" s="79" t="e">
        <f t="shared" si="0"/>
        <v>#DIV/0!</v>
      </c>
      <c r="J13" s="74" t="e">
        <f t="shared" si="0"/>
        <v>#DIV/0!</v>
      </c>
    </row>
    <row r="14" spans="1:10" ht="24" customHeight="1" thickBot="1" x14ac:dyDescent="0.4">
      <c r="A14" s="286">
        <v>9</v>
      </c>
      <c r="B14" s="368" t="s">
        <v>162</v>
      </c>
      <c r="C14" s="368"/>
      <c r="D14" s="64" t="s">
        <v>32</v>
      </c>
      <c r="E14" s="243">
        <v>0</v>
      </c>
      <c r="F14" s="243">
        <v>0</v>
      </c>
      <c r="G14" s="243">
        <v>0</v>
      </c>
      <c r="H14" s="243">
        <v>0</v>
      </c>
      <c r="I14" s="79" t="e">
        <f t="shared" si="0"/>
        <v>#DIV/0!</v>
      </c>
      <c r="J14" s="74" t="e">
        <f t="shared" si="0"/>
        <v>#DIV/0!</v>
      </c>
    </row>
    <row r="15" spans="1:10" ht="24" customHeight="1" thickBot="1" x14ac:dyDescent="0.4">
      <c r="A15" s="126"/>
      <c r="B15" s="367" t="s">
        <v>62</v>
      </c>
      <c r="C15" s="367"/>
      <c r="D15" s="65" t="s">
        <v>32</v>
      </c>
      <c r="E15" s="244">
        <f>E6+E7+EE8+E9+E10+E11+E12+E13+E14</f>
        <v>3533479</v>
      </c>
      <c r="F15" s="244">
        <v>3533479</v>
      </c>
      <c r="G15" s="245">
        <v>3835674</v>
      </c>
      <c r="H15" s="245">
        <v>3835674</v>
      </c>
      <c r="I15" s="68">
        <f t="shared" si="0"/>
        <v>-7.8785371228107498E-2</v>
      </c>
      <c r="J15" s="70">
        <f t="shared" si="0"/>
        <v>-7.8785371228107498E-2</v>
      </c>
    </row>
    <row r="16" spans="1:10" ht="24" customHeight="1" x14ac:dyDescent="0.35">
      <c r="A16" s="281"/>
      <c r="B16" s="393" t="s">
        <v>101</v>
      </c>
      <c r="C16" s="394"/>
      <c r="D16" s="394"/>
      <c r="E16" s="394"/>
      <c r="F16" s="394"/>
      <c r="G16" s="394"/>
      <c r="H16" s="394"/>
      <c r="I16" s="394"/>
      <c r="J16" s="395"/>
    </row>
    <row r="17" spans="1:10" ht="24" customHeight="1" thickBot="1" x14ac:dyDescent="0.4">
      <c r="A17" s="370"/>
      <c r="B17" s="371"/>
      <c r="C17" s="371"/>
      <c r="D17" s="371"/>
      <c r="E17" s="371"/>
      <c r="F17" s="371"/>
      <c r="G17" s="371"/>
      <c r="H17" s="371"/>
      <c r="I17" s="371"/>
      <c r="J17" s="372"/>
    </row>
    <row r="18" spans="1:10" ht="45.75" customHeight="1" x14ac:dyDescent="0.35">
      <c r="A18" s="349" t="s">
        <v>12</v>
      </c>
      <c r="B18" s="324" t="s">
        <v>13</v>
      </c>
      <c r="C18" s="324"/>
      <c r="D18" s="325"/>
      <c r="E18" s="329" t="s">
        <v>227</v>
      </c>
      <c r="F18" s="330"/>
      <c r="G18" s="329" t="s">
        <v>228</v>
      </c>
      <c r="H18" s="330"/>
      <c r="I18" s="329" t="s">
        <v>14</v>
      </c>
      <c r="J18" s="330"/>
    </row>
    <row r="19" spans="1:10" ht="24" customHeight="1" thickBot="1" x14ac:dyDescent="0.4">
      <c r="A19" s="350"/>
      <c r="B19" s="351"/>
      <c r="C19" s="351"/>
      <c r="D19" s="326"/>
      <c r="E19" s="268" t="s">
        <v>15</v>
      </c>
      <c r="F19" s="270" t="s">
        <v>16</v>
      </c>
      <c r="G19" s="54" t="s">
        <v>15</v>
      </c>
      <c r="H19" s="56" t="s">
        <v>16</v>
      </c>
      <c r="I19" s="54" t="s">
        <v>15</v>
      </c>
      <c r="J19" s="270" t="s">
        <v>16</v>
      </c>
    </row>
    <row r="20" spans="1:10" ht="24" customHeight="1" x14ac:dyDescent="0.35">
      <c r="A20" s="53" t="s">
        <v>34</v>
      </c>
      <c r="B20" s="339" t="s">
        <v>35</v>
      </c>
      <c r="C20" s="339"/>
      <c r="D20" s="340"/>
      <c r="E20" s="77"/>
      <c r="F20" s="75"/>
      <c r="G20" s="76"/>
      <c r="H20" s="75"/>
      <c r="I20" s="76"/>
      <c r="J20" s="75"/>
    </row>
    <row r="21" spans="1:10" ht="24" customHeight="1" x14ac:dyDescent="0.35">
      <c r="A21" s="285">
        <v>1</v>
      </c>
      <c r="B21" s="318" t="s">
        <v>56</v>
      </c>
      <c r="C21" s="318"/>
      <c r="D21" s="47" t="s">
        <v>17</v>
      </c>
      <c r="E21" s="274">
        <v>978.6322275</v>
      </c>
      <c r="F21" s="275">
        <v>978.6322275</v>
      </c>
      <c r="G21" s="274">
        <v>854.61</v>
      </c>
      <c r="H21" s="274">
        <v>854.61</v>
      </c>
      <c r="I21" s="78">
        <f>(E21-G21)/G21</f>
        <v>0.14512143258328358</v>
      </c>
      <c r="J21" s="72">
        <f t="shared" ref="J21:J33" si="1">(F21-H21)/H21</f>
        <v>0.14512143258328358</v>
      </c>
    </row>
    <row r="22" spans="1:10" ht="24" customHeight="1" x14ac:dyDescent="0.35">
      <c r="A22" s="285">
        <v>2</v>
      </c>
      <c r="B22" s="318" t="s">
        <v>57</v>
      </c>
      <c r="C22" s="318"/>
      <c r="D22" s="47" t="s">
        <v>17</v>
      </c>
      <c r="E22" s="274">
        <v>32.763302500000002</v>
      </c>
      <c r="F22" s="275">
        <v>32.763302500000002</v>
      </c>
      <c r="G22" s="274">
        <v>22.52</v>
      </c>
      <c r="H22" s="274">
        <v>22.52</v>
      </c>
      <c r="I22" s="78">
        <f t="shared" ref="I22:I33" si="2">(E22-G22)/G22</f>
        <v>0.45485357460035536</v>
      </c>
      <c r="J22" s="72">
        <f t="shared" si="1"/>
        <v>0.45485357460035536</v>
      </c>
    </row>
    <row r="23" spans="1:10" ht="24" customHeight="1" x14ac:dyDescent="0.35">
      <c r="A23" s="285">
        <v>3</v>
      </c>
      <c r="B23" s="318" t="s">
        <v>60</v>
      </c>
      <c r="C23" s="318"/>
      <c r="D23" s="47" t="s">
        <v>17</v>
      </c>
      <c r="E23" s="274">
        <v>697.44211150000001</v>
      </c>
      <c r="F23" s="275">
        <v>697.44211150000001</v>
      </c>
      <c r="G23" s="274">
        <v>541.17999999999995</v>
      </c>
      <c r="H23" s="274">
        <v>541.17999999999995</v>
      </c>
      <c r="I23" s="78">
        <f t="shared" si="2"/>
        <v>0.28874332292398108</v>
      </c>
      <c r="J23" s="72">
        <f t="shared" si="1"/>
        <v>0.28874332292398108</v>
      </c>
    </row>
    <row r="24" spans="1:10" ht="24" customHeight="1" x14ac:dyDescent="0.35">
      <c r="A24" s="285">
        <v>4</v>
      </c>
      <c r="B24" s="318" t="s">
        <v>58</v>
      </c>
      <c r="C24" s="318"/>
      <c r="D24" s="47" t="s">
        <v>17</v>
      </c>
      <c r="E24" s="274">
        <v>251.4426665</v>
      </c>
      <c r="F24" s="275">
        <v>251.4426665</v>
      </c>
      <c r="G24" s="274">
        <v>246.68</v>
      </c>
      <c r="H24" s="274">
        <v>246.68</v>
      </c>
      <c r="I24" s="78">
        <f t="shared" si="2"/>
        <v>1.9307063807361743E-2</v>
      </c>
      <c r="J24" s="72">
        <f t="shared" si="1"/>
        <v>1.9307063807361743E-2</v>
      </c>
    </row>
    <row r="25" spans="1:10" ht="24" customHeight="1" x14ac:dyDescent="0.35">
      <c r="A25" s="285">
        <v>5</v>
      </c>
      <c r="B25" s="318" t="s">
        <v>33</v>
      </c>
      <c r="C25" s="318"/>
      <c r="D25" s="47" t="s">
        <v>17</v>
      </c>
      <c r="E25" s="274">
        <v>2640.5030145000001</v>
      </c>
      <c r="F25" s="275">
        <v>2640.5030145000001</v>
      </c>
      <c r="G25" s="274">
        <v>2389.16</v>
      </c>
      <c r="H25" s="274">
        <v>2389.16</v>
      </c>
      <c r="I25" s="78">
        <f t="shared" si="2"/>
        <v>0.10520141576955927</v>
      </c>
      <c r="J25" s="72">
        <f t="shared" si="1"/>
        <v>0.10520141576955927</v>
      </c>
    </row>
    <row r="26" spans="1:10" ht="24" customHeight="1" x14ac:dyDescent="0.35">
      <c r="A26" s="285">
        <v>6</v>
      </c>
      <c r="B26" s="318" t="s">
        <v>59</v>
      </c>
      <c r="C26" s="318"/>
      <c r="D26" s="47" t="s">
        <v>17</v>
      </c>
      <c r="E26" s="274">
        <v>0</v>
      </c>
      <c r="F26" s="275">
        <v>0</v>
      </c>
      <c r="G26" s="274">
        <v>0</v>
      </c>
      <c r="H26" s="274">
        <v>0</v>
      </c>
      <c r="I26" s="78" t="e">
        <f t="shared" si="2"/>
        <v>#DIV/0!</v>
      </c>
      <c r="J26" s="72" t="e">
        <f t="shared" si="1"/>
        <v>#DIV/0!</v>
      </c>
    </row>
    <row r="27" spans="1:10" ht="24" customHeight="1" x14ac:dyDescent="0.35">
      <c r="A27" s="285">
        <v>7</v>
      </c>
      <c r="B27" s="318" t="s">
        <v>21</v>
      </c>
      <c r="C27" s="318"/>
      <c r="D27" s="47" t="s">
        <v>17</v>
      </c>
      <c r="E27" s="274">
        <v>2988.4304035</v>
      </c>
      <c r="F27" s="275">
        <v>2988.4304035</v>
      </c>
      <c r="G27" s="274">
        <v>1986.89</v>
      </c>
      <c r="H27" s="274">
        <v>1986.89</v>
      </c>
      <c r="I27" s="78">
        <f t="shared" si="2"/>
        <v>0.5040744095043006</v>
      </c>
      <c r="J27" s="72">
        <f t="shared" si="1"/>
        <v>0.5040744095043006</v>
      </c>
    </row>
    <row r="28" spans="1:10" ht="24" customHeight="1" x14ac:dyDescent="0.35">
      <c r="A28" s="286">
        <v>8</v>
      </c>
      <c r="B28" s="368" t="s">
        <v>61</v>
      </c>
      <c r="C28" s="368"/>
      <c r="D28" s="64" t="s">
        <v>17</v>
      </c>
      <c r="E28" s="69">
        <v>0</v>
      </c>
      <c r="F28" s="57">
        <v>0</v>
      </c>
      <c r="G28" s="69">
        <v>0</v>
      </c>
      <c r="H28" s="69">
        <v>0</v>
      </c>
      <c r="I28" s="79" t="e">
        <f t="shared" si="2"/>
        <v>#DIV/0!</v>
      </c>
      <c r="J28" s="74" t="e">
        <f t="shared" si="1"/>
        <v>#DIV/0!</v>
      </c>
    </row>
    <row r="29" spans="1:10" ht="24" customHeight="1" thickBot="1" x14ac:dyDescent="0.4">
      <c r="A29" s="286">
        <v>9</v>
      </c>
      <c r="B29" s="368" t="s">
        <v>162</v>
      </c>
      <c r="C29" s="368"/>
      <c r="D29" s="64" t="s">
        <v>17</v>
      </c>
      <c r="E29" s="69">
        <v>0</v>
      </c>
      <c r="F29" s="57">
        <v>0</v>
      </c>
      <c r="G29" s="69">
        <v>0</v>
      </c>
      <c r="H29" s="69">
        <v>0</v>
      </c>
      <c r="I29" s="79" t="e">
        <f t="shared" si="2"/>
        <v>#DIV/0!</v>
      </c>
      <c r="J29" s="74" t="e">
        <f t="shared" si="1"/>
        <v>#DIV/0!</v>
      </c>
    </row>
    <row r="30" spans="1:10" ht="24" customHeight="1" thickBot="1" x14ac:dyDescent="0.4">
      <c r="A30" s="126"/>
      <c r="B30" s="367" t="s">
        <v>95</v>
      </c>
      <c r="C30" s="367"/>
      <c r="D30" s="65" t="s">
        <v>17</v>
      </c>
      <c r="E30" s="66">
        <f>E21+E22+E23+E24+E25+E26+E27+E28+E29</f>
        <v>7589.213726</v>
      </c>
      <c r="F30" s="66">
        <f>F21+F22+F23+F24+F25+F26+F27+F28+F29</f>
        <v>7589.213726</v>
      </c>
      <c r="G30" s="35">
        <v>6041.05</v>
      </c>
      <c r="H30" s="35">
        <v>6041.05</v>
      </c>
      <c r="I30" s="68">
        <f t="shared" si="2"/>
        <v>0.25627394674766801</v>
      </c>
      <c r="J30" s="70">
        <f t="shared" si="1"/>
        <v>0.25627394674766801</v>
      </c>
    </row>
    <row r="31" spans="1:10" ht="24" customHeight="1" x14ac:dyDescent="0.35">
      <c r="A31" s="273">
        <v>10</v>
      </c>
      <c r="B31" s="311" t="s">
        <v>163</v>
      </c>
      <c r="C31" s="311"/>
      <c r="D31" s="63" t="s">
        <v>17</v>
      </c>
      <c r="E31" s="71">
        <v>223.60685000000001</v>
      </c>
      <c r="F31" s="190">
        <v>223.60685000000001</v>
      </c>
      <c r="G31" s="71">
        <v>283.08999999999997</v>
      </c>
      <c r="H31" s="71">
        <v>283.08999999999997</v>
      </c>
      <c r="I31" s="81">
        <f t="shared" si="2"/>
        <v>-0.21012098625878686</v>
      </c>
      <c r="J31" s="80">
        <f t="shared" si="1"/>
        <v>-0.21012098625878686</v>
      </c>
    </row>
    <row r="32" spans="1:10" ht="24" customHeight="1" thickBot="1" x14ac:dyDescent="0.4">
      <c r="A32" s="283">
        <v>11</v>
      </c>
      <c r="B32" s="368" t="s">
        <v>94</v>
      </c>
      <c r="C32" s="368"/>
      <c r="D32" s="64" t="s">
        <v>17</v>
      </c>
      <c r="E32" s="69">
        <v>0</v>
      </c>
      <c r="F32" s="57">
        <v>0</v>
      </c>
      <c r="G32" s="69">
        <v>0</v>
      </c>
      <c r="H32" s="69">
        <v>0</v>
      </c>
      <c r="I32" s="79" t="e">
        <f t="shared" si="2"/>
        <v>#DIV/0!</v>
      </c>
      <c r="J32" s="74" t="e">
        <f t="shared" si="1"/>
        <v>#DIV/0!</v>
      </c>
    </row>
    <row r="33" spans="1:13" ht="24" customHeight="1" thickBot="1" x14ac:dyDescent="0.4">
      <c r="A33" s="58">
        <v>12</v>
      </c>
      <c r="B33" s="367" t="s">
        <v>93</v>
      </c>
      <c r="C33" s="367"/>
      <c r="D33" s="65" t="s">
        <v>17</v>
      </c>
      <c r="E33" s="66">
        <f>E30+E31+E32</f>
        <v>7812.8205760000001</v>
      </c>
      <c r="F33" s="66">
        <f>F30+F31+F32</f>
        <v>7812.8205760000001</v>
      </c>
      <c r="G33" s="35">
        <v>6324.13</v>
      </c>
      <c r="H33" s="35">
        <v>6324.13</v>
      </c>
      <c r="I33" s="68">
        <f t="shared" si="2"/>
        <v>0.23539847789340193</v>
      </c>
      <c r="J33" s="70">
        <f t="shared" si="1"/>
        <v>0.23539847789340193</v>
      </c>
    </row>
    <row r="34" spans="1:13" ht="24" customHeight="1" x14ac:dyDescent="0.35">
      <c r="A34" s="91"/>
      <c r="B34" s="390" t="s">
        <v>164</v>
      </c>
      <c r="C34" s="391"/>
      <c r="D34" s="391"/>
      <c r="E34" s="391"/>
      <c r="F34" s="391"/>
      <c r="G34" s="391"/>
      <c r="H34" s="391"/>
      <c r="I34" s="391"/>
      <c r="J34" s="392"/>
    </row>
    <row r="35" spans="1:13" ht="24" customHeight="1" x14ac:dyDescent="0.35">
      <c r="A35" s="382" t="s">
        <v>27</v>
      </c>
      <c r="B35" s="383"/>
      <c r="C35" s="383"/>
      <c r="D35" s="383"/>
      <c r="E35" s="383"/>
      <c r="F35" s="383"/>
      <c r="G35" s="383"/>
      <c r="H35" s="383"/>
      <c r="I35" s="383" t="str">
        <f>I1</f>
        <v>QTR - 1</v>
      </c>
      <c r="J35" s="384"/>
    </row>
    <row r="36" spans="1:13" ht="24" customHeight="1" thickBot="1" x14ac:dyDescent="0.4">
      <c r="A36" s="336" t="s">
        <v>36</v>
      </c>
      <c r="B36" s="337"/>
      <c r="C36" s="337"/>
      <c r="D36" s="337"/>
      <c r="E36" s="337"/>
      <c r="F36" s="337"/>
      <c r="G36" s="337"/>
      <c r="H36" s="337"/>
      <c r="I36" s="337" t="s">
        <v>42</v>
      </c>
      <c r="J36" s="338"/>
    </row>
    <row r="37" spans="1:13" ht="42" customHeight="1" x14ac:dyDescent="0.35">
      <c r="A37" s="349" t="s">
        <v>12</v>
      </c>
      <c r="B37" s="324" t="s">
        <v>13</v>
      </c>
      <c r="C37" s="324"/>
      <c r="D37" s="325"/>
      <c r="E37" s="329" t="s">
        <v>227</v>
      </c>
      <c r="F37" s="330"/>
      <c r="G37" s="329" t="s">
        <v>228</v>
      </c>
      <c r="H37" s="330"/>
      <c r="I37" s="329" t="s">
        <v>14</v>
      </c>
      <c r="J37" s="330"/>
    </row>
    <row r="38" spans="1:13" ht="24" customHeight="1" thickBot="1" x14ac:dyDescent="0.4">
      <c r="A38" s="350"/>
      <c r="B38" s="351"/>
      <c r="C38" s="351"/>
      <c r="D38" s="326"/>
      <c r="E38" s="268" t="s">
        <v>15</v>
      </c>
      <c r="F38" s="270" t="s">
        <v>16</v>
      </c>
      <c r="G38" s="54" t="s">
        <v>15</v>
      </c>
      <c r="H38" s="56" t="s">
        <v>16</v>
      </c>
      <c r="I38" s="54" t="s">
        <v>15</v>
      </c>
      <c r="J38" s="270" t="s">
        <v>16</v>
      </c>
    </row>
    <row r="39" spans="1:13" ht="24" customHeight="1" x14ac:dyDescent="0.35">
      <c r="A39" s="53" t="s">
        <v>38</v>
      </c>
      <c r="B39" s="339" t="s">
        <v>63</v>
      </c>
      <c r="C39" s="339"/>
      <c r="D39" s="340"/>
      <c r="E39" s="77"/>
      <c r="F39" s="75"/>
      <c r="G39" s="76"/>
      <c r="H39" s="75"/>
      <c r="I39" s="76"/>
      <c r="J39" s="75"/>
    </row>
    <row r="40" spans="1:13" ht="24" customHeight="1" x14ac:dyDescent="0.35">
      <c r="A40" s="285">
        <v>1</v>
      </c>
      <c r="B40" s="318" t="s">
        <v>56</v>
      </c>
      <c r="C40" s="318"/>
      <c r="D40" s="47" t="s">
        <v>19</v>
      </c>
      <c r="E40" s="259">
        <v>604.50930000000005</v>
      </c>
      <c r="F40" s="259">
        <v>604.50930000000005</v>
      </c>
      <c r="G40" s="274">
        <v>465.65</v>
      </c>
      <c r="H40" s="274">
        <v>465.65</v>
      </c>
      <c r="I40" s="78">
        <f>(E40-G40)/G40</f>
        <v>0.29820530441318605</v>
      </c>
      <c r="J40" s="72">
        <f t="shared" ref="J40:J52" si="3">(F40-H40)/H40</f>
        <v>0.29820530441318605</v>
      </c>
    </row>
    <row r="41" spans="1:13" ht="24" customHeight="1" x14ac:dyDescent="0.35">
      <c r="A41" s="285">
        <v>2</v>
      </c>
      <c r="B41" s="318" t="s">
        <v>57</v>
      </c>
      <c r="C41" s="318"/>
      <c r="D41" s="47" t="s">
        <v>19</v>
      </c>
      <c r="E41" s="259">
        <v>21.770199999999999</v>
      </c>
      <c r="F41" s="259">
        <v>21.770199999999999</v>
      </c>
      <c r="G41" s="274">
        <v>13.74</v>
      </c>
      <c r="H41" s="274">
        <v>13.74</v>
      </c>
      <c r="I41" s="78">
        <f t="shared" ref="I41:I52" si="4">(E41-G41)/G41</f>
        <v>0.58443959243085875</v>
      </c>
      <c r="J41" s="72">
        <f t="shared" si="3"/>
        <v>0.58443959243085875</v>
      </c>
    </row>
    <row r="42" spans="1:13" ht="24" customHeight="1" x14ac:dyDescent="0.35">
      <c r="A42" s="285">
        <v>3</v>
      </c>
      <c r="B42" s="318" t="s">
        <v>60</v>
      </c>
      <c r="C42" s="318"/>
      <c r="D42" s="47" t="s">
        <v>19</v>
      </c>
      <c r="E42" s="274">
        <v>559.2029</v>
      </c>
      <c r="F42" s="274">
        <v>559.2029</v>
      </c>
      <c r="G42" s="274">
        <v>402.84</v>
      </c>
      <c r="H42" s="274">
        <v>402.84</v>
      </c>
      <c r="I42" s="78">
        <f t="shared" si="4"/>
        <v>0.38815137523582571</v>
      </c>
      <c r="J42" s="72">
        <f t="shared" si="3"/>
        <v>0.38815137523582571</v>
      </c>
    </row>
    <row r="43" spans="1:13" ht="24" customHeight="1" x14ac:dyDescent="0.35">
      <c r="A43" s="285">
        <v>4</v>
      </c>
      <c r="B43" s="318" t="s">
        <v>58</v>
      </c>
      <c r="C43" s="318"/>
      <c r="D43" s="47" t="s">
        <v>19</v>
      </c>
      <c r="E43" s="274">
        <v>147.6695</v>
      </c>
      <c r="F43" s="274">
        <v>147.6695</v>
      </c>
      <c r="G43" s="274">
        <v>134.18</v>
      </c>
      <c r="H43" s="274">
        <v>134.18</v>
      </c>
      <c r="I43" s="78">
        <f t="shared" si="4"/>
        <v>0.10053286629900128</v>
      </c>
      <c r="J43" s="72">
        <f t="shared" si="3"/>
        <v>0.10053286629900128</v>
      </c>
    </row>
    <row r="44" spans="1:13" ht="24" customHeight="1" x14ac:dyDescent="0.35">
      <c r="A44" s="285">
        <v>5</v>
      </c>
      <c r="B44" s="318" t="s">
        <v>66</v>
      </c>
      <c r="C44" s="318"/>
      <c r="D44" s="47" t="s">
        <v>19</v>
      </c>
      <c r="E44" s="274">
        <v>974.14779999999996</v>
      </c>
      <c r="F44" s="274">
        <v>974.14779999999996</v>
      </c>
      <c r="G44" s="274">
        <v>762.08</v>
      </c>
      <c r="H44" s="274">
        <v>762.08</v>
      </c>
      <c r="I44" s="78">
        <f t="shared" si="4"/>
        <v>0.27827498425362157</v>
      </c>
      <c r="J44" s="72">
        <f t="shared" si="3"/>
        <v>0.27827498425362157</v>
      </c>
    </row>
    <row r="45" spans="1:13" ht="24" customHeight="1" x14ac:dyDescent="0.35">
      <c r="A45" s="285">
        <v>6</v>
      </c>
      <c r="B45" s="318" t="s">
        <v>59</v>
      </c>
      <c r="C45" s="318"/>
      <c r="D45" s="47" t="s">
        <v>19</v>
      </c>
      <c r="E45" s="274">
        <v>0</v>
      </c>
      <c r="F45" s="274">
        <v>0</v>
      </c>
      <c r="G45" s="274">
        <v>0</v>
      </c>
      <c r="H45" s="274">
        <v>0</v>
      </c>
      <c r="I45" s="78" t="e">
        <f t="shared" si="4"/>
        <v>#DIV/0!</v>
      </c>
      <c r="J45" s="72" t="e">
        <f t="shared" si="3"/>
        <v>#DIV/0!</v>
      </c>
    </row>
    <row r="46" spans="1:13" ht="24" customHeight="1" x14ac:dyDescent="0.35">
      <c r="A46" s="285">
        <v>7</v>
      </c>
      <c r="B46" s="318" t="s">
        <v>21</v>
      </c>
      <c r="C46" s="318"/>
      <c r="D46" s="47" t="s">
        <v>19</v>
      </c>
      <c r="E46" s="274">
        <v>2076.0792999999999</v>
      </c>
      <c r="F46" s="274">
        <v>2076.0792999999999</v>
      </c>
      <c r="G46" s="274">
        <v>1401.39</v>
      </c>
      <c r="H46" s="274">
        <v>1401.39</v>
      </c>
      <c r="I46" s="78">
        <f t="shared" si="4"/>
        <v>0.48144292452493576</v>
      </c>
      <c r="J46" s="72">
        <f t="shared" si="3"/>
        <v>0.48144292452493576</v>
      </c>
    </row>
    <row r="47" spans="1:13" ht="24" customHeight="1" x14ac:dyDescent="0.35">
      <c r="A47" s="283">
        <v>8</v>
      </c>
      <c r="B47" s="368" t="s">
        <v>61</v>
      </c>
      <c r="C47" s="368"/>
      <c r="D47" s="64" t="s">
        <v>19</v>
      </c>
      <c r="E47" s="69">
        <v>0</v>
      </c>
      <c r="F47" s="69">
        <v>0</v>
      </c>
      <c r="G47" s="69">
        <v>0</v>
      </c>
      <c r="H47" s="69">
        <v>0</v>
      </c>
      <c r="I47" s="79" t="e">
        <f t="shared" si="4"/>
        <v>#DIV/0!</v>
      </c>
      <c r="J47" s="74" t="e">
        <f t="shared" si="3"/>
        <v>#DIV/0!</v>
      </c>
    </row>
    <row r="48" spans="1:13" ht="24" customHeight="1" thickBot="1" x14ac:dyDescent="0.4">
      <c r="A48" s="283">
        <v>10</v>
      </c>
      <c r="B48" s="368" t="s">
        <v>162</v>
      </c>
      <c r="C48" s="368"/>
      <c r="D48" s="64" t="s">
        <v>19</v>
      </c>
      <c r="E48" s="69">
        <v>0</v>
      </c>
      <c r="F48" s="69">
        <v>0</v>
      </c>
      <c r="G48" s="69">
        <v>0</v>
      </c>
      <c r="H48" s="69">
        <v>0</v>
      </c>
      <c r="I48" s="79" t="e">
        <f t="shared" si="4"/>
        <v>#DIV/0!</v>
      </c>
      <c r="J48" s="74" t="e">
        <f t="shared" si="3"/>
        <v>#DIV/0!</v>
      </c>
      <c r="M48" s="1" t="s">
        <v>218</v>
      </c>
    </row>
    <row r="49" spans="1:11" ht="24" customHeight="1" thickBot="1" x14ac:dyDescent="0.4">
      <c r="A49" s="58"/>
      <c r="B49" s="367" t="s">
        <v>62</v>
      </c>
      <c r="C49" s="367"/>
      <c r="D49" s="65" t="s">
        <v>19</v>
      </c>
      <c r="E49" s="35">
        <f>E40+E41+E42+E43+E44+E45+E46+E47+E48</f>
        <v>4383.3789999999999</v>
      </c>
      <c r="F49" s="35">
        <f>F40+F41+F42+F43+F44+F45+F46+F47+F48</f>
        <v>4383.3789999999999</v>
      </c>
      <c r="G49" s="35">
        <v>3179.88</v>
      </c>
      <c r="H49" s="35">
        <v>3179.88</v>
      </c>
      <c r="I49" s="68">
        <f t="shared" si="4"/>
        <v>0.37847308703473082</v>
      </c>
      <c r="J49" s="70">
        <f t="shared" si="3"/>
        <v>0.37847308703473082</v>
      </c>
    </row>
    <row r="50" spans="1:11" ht="24" customHeight="1" x14ac:dyDescent="0.35">
      <c r="A50" s="273">
        <v>10</v>
      </c>
      <c r="B50" s="311" t="s">
        <v>165</v>
      </c>
      <c r="C50" s="311"/>
      <c r="D50" s="63" t="s">
        <v>19</v>
      </c>
      <c r="E50" s="71">
        <v>55.328600000000002</v>
      </c>
      <c r="F50" s="71">
        <v>55.328600000000002</v>
      </c>
      <c r="G50" s="71">
        <v>62.97</v>
      </c>
      <c r="H50" s="71">
        <v>62.97</v>
      </c>
      <c r="I50" s="81">
        <f t="shared" si="4"/>
        <v>-0.12134984913450846</v>
      </c>
      <c r="J50" s="80">
        <f t="shared" si="3"/>
        <v>-0.12134984913450846</v>
      </c>
    </row>
    <row r="51" spans="1:11" ht="24" customHeight="1" thickBot="1" x14ac:dyDescent="0.4">
      <c r="A51" s="283">
        <v>11</v>
      </c>
      <c r="B51" s="368" t="s">
        <v>94</v>
      </c>
      <c r="C51" s="368"/>
      <c r="D51" s="64" t="s">
        <v>19</v>
      </c>
      <c r="E51" s="69">
        <v>0</v>
      </c>
      <c r="F51" s="69">
        <v>0</v>
      </c>
      <c r="G51" s="69">
        <v>0</v>
      </c>
      <c r="H51" s="69">
        <v>0</v>
      </c>
      <c r="I51" s="79" t="e">
        <f t="shared" si="4"/>
        <v>#DIV/0!</v>
      </c>
      <c r="J51" s="74" t="e">
        <f t="shared" si="3"/>
        <v>#DIV/0!</v>
      </c>
    </row>
    <row r="52" spans="1:11" ht="24" customHeight="1" thickBot="1" x14ac:dyDescent="0.4">
      <c r="A52" s="58">
        <v>12</v>
      </c>
      <c r="B52" s="367" t="s">
        <v>67</v>
      </c>
      <c r="C52" s="367"/>
      <c r="D52" s="280" t="s">
        <v>19</v>
      </c>
      <c r="E52" s="131">
        <f>E49+E50+E51</f>
        <v>4438.7075999999997</v>
      </c>
      <c r="F52" s="131">
        <f>F49+F50+F51</f>
        <v>4438.7075999999997</v>
      </c>
      <c r="G52" s="35">
        <v>3242.85</v>
      </c>
      <c r="H52" s="35">
        <v>3242.85</v>
      </c>
      <c r="I52" s="68">
        <f t="shared" si="4"/>
        <v>0.36876747305610802</v>
      </c>
      <c r="J52" s="70">
        <f t="shared" si="3"/>
        <v>0.36876747305610802</v>
      </c>
    </row>
    <row r="53" spans="1:11" ht="24" customHeight="1" x14ac:dyDescent="0.35">
      <c r="A53" s="341" t="s">
        <v>64</v>
      </c>
      <c r="B53" s="385"/>
      <c r="C53" s="311" t="s">
        <v>230</v>
      </c>
      <c r="D53" s="311"/>
      <c r="E53" s="311"/>
      <c r="F53" s="311"/>
      <c r="G53" s="311"/>
      <c r="H53" s="311"/>
      <c r="I53" s="311"/>
      <c r="J53" s="386"/>
    </row>
    <row r="54" spans="1:11" ht="24" customHeight="1" thickBot="1" x14ac:dyDescent="0.4">
      <c r="A54" s="387" t="s">
        <v>166</v>
      </c>
      <c r="B54" s="388"/>
      <c r="C54" s="388"/>
      <c r="D54" s="388"/>
      <c r="E54" s="388"/>
      <c r="F54" s="388"/>
      <c r="G54" s="388"/>
      <c r="H54" s="388"/>
      <c r="I54" s="388"/>
      <c r="J54" s="389"/>
    </row>
    <row r="55" spans="1:11" ht="44.25" customHeight="1" x14ac:dyDescent="0.35">
      <c r="A55" s="349" t="s">
        <v>12</v>
      </c>
      <c r="B55" s="324" t="s">
        <v>13</v>
      </c>
      <c r="C55" s="324"/>
      <c r="D55" s="325"/>
      <c r="E55" s="329" t="s">
        <v>227</v>
      </c>
      <c r="F55" s="330"/>
      <c r="G55" s="329" t="s">
        <v>228</v>
      </c>
      <c r="H55" s="330"/>
      <c r="I55" s="329" t="s">
        <v>14</v>
      </c>
      <c r="J55" s="330"/>
    </row>
    <row r="56" spans="1:11" ht="24" customHeight="1" thickBot="1" x14ac:dyDescent="0.4">
      <c r="A56" s="350"/>
      <c r="B56" s="351"/>
      <c r="C56" s="351"/>
      <c r="D56" s="326"/>
      <c r="E56" s="268" t="s">
        <v>15</v>
      </c>
      <c r="F56" s="270" t="s">
        <v>16</v>
      </c>
      <c r="G56" s="54" t="s">
        <v>15</v>
      </c>
      <c r="H56" s="56" t="s">
        <v>16</v>
      </c>
      <c r="I56" s="54" t="s">
        <v>15</v>
      </c>
      <c r="J56" s="270" t="s">
        <v>16</v>
      </c>
    </row>
    <row r="57" spans="1:11" ht="24" customHeight="1" x14ac:dyDescent="0.35">
      <c r="A57" s="53" t="s">
        <v>39</v>
      </c>
      <c r="B57" s="339" t="s">
        <v>20</v>
      </c>
      <c r="C57" s="339"/>
      <c r="D57" s="340"/>
      <c r="E57" s="77"/>
      <c r="F57" s="75"/>
      <c r="G57" s="76"/>
      <c r="H57" s="75"/>
      <c r="I57" s="76"/>
      <c r="J57" s="75"/>
    </row>
    <row r="58" spans="1:11" ht="24" customHeight="1" x14ac:dyDescent="0.35">
      <c r="A58" s="285">
        <v>1</v>
      </c>
      <c r="B58" s="318" t="s">
        <v>56</v>
      </c>
      <c r="C58" s="318"/>
      <c r="D58" s="47" t="s">
        <v>40</v>
      </c>
      <c r="E58" s="276">
        <f t="shared" ref="E58:H66" si="5">E40/E21*10</f>
        <v>6.1770835152677419</v>
      </c>
      <c r="F58" s="133">
        <f t="shared" si="5"/>
        <v>6.1770835152677419</v>
      </c>
      <c r="G58" s="276">
        <f t="shared" si="5"/>
        <v>5.4486841951299425</v>
      </c>
      <c r="H58" s="275">
        <f t="shared" si="5"/>
        <v>5.4486841951299425</v>
      </c>
      <c r="I58" s="78">
        <f>(E58-G58)/G58</f>
        <v>0.1336835268942263</v>
      </c>
      <c r="J58" s="72">
        <f t="shared" ref="J58:J67" si="6">(F58-H58)/H58</f>
        <v>0.1336835268942263</v>
      </c>
      <c r="K58" s="62">
        <v>5.1974333878420502</v>
      </c>
    </row>
    <row r="59" spans="1:11" ht="24" customHeight="1" x14ac:dyDescent="0.35">
      <c r="A59" s="285">
        <v>2</v>
      </c>
      <c r="B59" s="318" t="s">
        <v>57</v>
      </c>
      <c r="C59" s="318"/>
      <c r="D59" s="47" t="s">
        <v>40</v>
      </c>
      <c r="E59" s="276">
        <f t="shared" si="5"/>
        <v>6.6446903513466014</v>
      </c>
      <c r="F59" s="133">
        <f t="shared" si="5"/>
        <v>6.6446903513466014</v>
      </c>
      <c r="G59" s="276">
        <f t="shared" si="5"/>
        <v>6.1012433392539966</v>
      </c>
      <c r="H59" s="275">
        <f t="shared" si="5"/>
        <v>6.1012433392539966</v>
      </c>
      <c r="I59" s="78">
        <f t="shared" ref="I59:I67" si="7">(E59-G59)/G59</f>
        <v>8.9071519012557915E-2</v>
      </c>
      <c r="J59" s="72">
        <f t="shared" si="6"/>
        <v>8.9071519012557915E-2</v>
      </c>
      <c r="K59" s="62">
        <v>6.1071417501530583</v>
      </c>
    </row>
    <row r="60" spans="1:11" ht="24" customHeight="1" x14ac:dyDescent="0.35">
      <c r="A60" s="285">
        <v>3</v>
      </c>
      <c r="B60" s="318" t="s">
        <v>60</v>
      </c>
      <c r="C60" s="318"/>
      <c r="D60" s="47" t="s">
        <v>40</v>
      </c>
      <c r="E60" s="276">
        <f t="shared" si="5"/>
        <v>8.0179113187948072</v>
      </c>
      <c r="F60" s="133">
        <f t="shared" si="5"/>
        <v>8.0179113187948072</v>
      </c>
      <c r="G60" s="276">
        <f t="shared" si="5"/>
        <v>7.443734062603939</v>
      </c>
      <c r="H60" s="275">
        <f t="shared" si="5"/>
        <v>7.443734062603939</v>
      </c>
      <c r="I60" s="78">
        <f t="shared" si="7"/>
        <v>7.713564877007599E-2</v>
      </c>
      <c r="J60" s="72">
        <f t="shared" si="6"/>
        <v>7.713564877007599E-2</v>
      </c>
      <c r="K60" s="62">
        <v>6.9107565130565751</v>
      </c>
    </row>
    <row r="61" spans="1:11" ht="24" customHeight="1" x14ac:dyDescent="0.35">
      <c r="A61" s="285">
        <v>4</v>
      </c>
      <c r="B61" s="318" t="s">
        <v>58</v>
      </c>
      <c r="C61" s="318"/>
      <c r="D61" s="47" t="s">
        <v>40</v>
      </c>
      <c r="E61" s="276">
        <f t="shared" si="5"/>
        <v>5.8728895161474117</v>
      </c>
      <c r="F61" s="133">
        <f t="shared" si="5"/>
        <v>5.8728895161474117</v>
      </c>
      <c r="G61" s="276">
        <f t="shared" si="5"/>
        <v>5.4394357061780436</v>
      </c>
      <c r="H61" s="275">
        <f t="shared" si="5"/>
        <v>5.4394357061780436</v>
      </c>
      <c r="I61" s="78">
        <f t="shared" si="7"/>
        <v>7.9687275185008011E-2</v>
      </c>
      <c r="J61" s="72">
        <f t="shared" si="6"/>
        <v>7.9687275185008011E-2</v>
      </c>
      <c r="K61" s="62">
        <v>4.7874024307941392</v>
      </c>
    </row>
    <row r="62" spans="1:11" ht="24" customHeight="1" x14ac:dyDescent="0.35">
      <c r="A62" s="285">
        <v>5</v>
      </c>
      <c r="B62" s="318" t="s">
        <v>33</v>
      </c>
      <c r="C62" s="318"/>
      <c r="D62" s="47" t="s">
        <v>40</v>
      </c>
      <c r="E62" s="276">
        <f t="shared" si="5"/>
        <v>3.6892508535327782</v>
      </c>
      <c r="F62" s="133">
        <f t="shared" si="5"/>
        <v>3.6892508535327782</v>
      </c>
      <c r="G62" s="276">
        <f t="shared" si="5"/>
        <v>3.1897403271442686</v>
      </c>
      <c r="H62" s="275">
        <f t="shared" si="5"/>
        <v>3.1897403271442686</v>
      </c>
      <c r="I62" s="78">
        <f t="shared" si="7"/>
        <v>0.15659911941349614</v>
      </c>
      <c r="J62" s="72">
        <f t="shared" si="6"/>
        <v>0.15659911941349614</v>
      </c>
      <c r="K62" s="62">
        <v>2.741064851157585</v>
      </c>
    </row>
    <row r="63" spans="1:11" ht="24" customHeight="1" x14ac:dyDescent="0.35">
      <c r="A63" s="285">
        <v>6</v>
      </c>
      <c r="B63" s="318" t="s">
        <v>59</v>
      </c>
      <c r="C63" s="318"/>
      <c r="D63" s="47" t="s">
        <v>40</v>
      </c>
      <c r="E63" s="276" t="e">
        <f t="shared" si="5"/>
        <v>#DIV/0!</v>
      </c>
      <c r="F63" s="133" t="e">
        <f t="shared" si="5"/>
        <v>#DIV/0!</v>
      </c>
      <c r="G63" s="276" t="e">
        <f t="shared" si="5"/>
        <v>#DIV/0!</v>
      </c>
      <c r="H63" s="275" t="e">
        <f t="shared" si="5"/>
        <v>#DIV/0!</v>
      </c>
      <c r="I63" s="78" t="e">
        <f t="shared" si="7"/>
        <v>#DIV/0!</v>
      </c>
      <c r="J63" s="72" t="e">
        <f t="shared" si="6"/>
        <v>#DIV/0!</v>
      </c>
      <c r="K63" s="62">
        <v>5.922133219030755</v>
      </c>
    </row>
    <row r="64" spans="1:11" ht="24" customHeight="1" x14ac:dyDescent="0.35">
      <c r="A64" s="285">
        <v>7</v>
      </c>
      <c r="B64" s="318" t="s">
        <v>21</v>
      </c>
      <c r="C64" s="318"/>
      <c r="D64" s="47" t="s">
        <v>40</v>
      </c>
      <c r="E64" s="276">
        <f t="shared" si="5"/>
        <v>6.9470558777896594</v>
      </c>
      <c r="F64" s="133">
        <f t="shared" si="5"/>
        <v>6.9470558777896594</v>
      </c>
      <c r="G64" s="276">
        <f t="shared" si="5"/>
        <v>7.0531836186200545</v>
      </c>
      <c r="H64" s="275">
        <f t="shared" si="5"/>
        <v>7.0531836186200545</v>
      </c>
      <c r="I64" s="78">
        <f t="shared" si="7"/>
        <v>-1.504678547574221E-2</v>
      </c>
      <c r="J64" s="72">
        <f t="shared" si="6"/>
        <v>-1.504678547574221E-2</v>
      </c>
      <c r="K64" s="62">
        <v>6.3949999999999996</v>
      </c>
    </row>
    <row r="65" spans="1:20" ht="24" customHeight="1" x14ac:dyDescent="0.35">
      <c r="A65" s="283">
        <v>8</v>
      </c>
      <c r="B65" s="368" t="s">
        <v>61</v>
      </c>
      <c r="C65" s="368"/>
      <c r="D65" s="64" t="s">
        <v>40</v>
      </c>
      <c r="E65" s="276" t="e">
        <f t="shared" si="5"/>
        <v>#DIV/0!</v>
      </c>
      <c r="F65" s="133" t="e">
        <f t="shared" si="5"/>
        <v>#DIV/0!</v>
      </c>
      <c r="G65" s="171" t="e">
        <f t="shared" si="5"/>
        <v>#DIV/0!</v>
      </c>
      <c r="H65" s="57" t="e">
        <f t="shared" si="5"/>
        <v>#DIV/0!</v>
      </c>
      <c r="I65" s="79" t="e">
        <f t="shared" si="7"/>
        <v>#DIV/0!</v>
      </c>
      <c r="J65" s="74" t="e">
        <f t="shared" si="6"/>
        <v>#DIV/0!</v>
      </c>
      <c r="K65" s="62" t="e">
        <v>#DIV/0!</v>
      </c>
    </row>
    <row r="66" spans="1:20" ht="24" customHeight="1" thickBot="1" x14ac:dyDescent="0.4">
      <c r="A66" s="283">
        <v>9</v>
      </c>
      <c r="B66" s="368" t="s">
        <v>162</v>
      </c>
      <c r="C66" s="368"/>
      <c r="D66" s="64" t="s">
        <v>40</v>
      </c>
      <c r="E66" s="276" t="e">
        <f t="shared" si="5"/>
        <v>#DIV/0!</v>
      </c>
      <c r="F66" s="133" t="e">
        <f t="shared" si="5"/>
        <v>#DIV/0!</v>
      </c>
      <c r="G66" s="171" t="e">
        <f t="shared" si="5"/>
        <v>#DIV/0!</v>
      </c>
      <c r="H66" s="57" t="e">
        <f t="shared" si="5"/>
        <v>#DIV/0!</v>
      </c>
      <c r="I66" s="79" t="e">
        <f t="shared" si="7"/>
        <v>#DIV/0!</v>
      </c>
      <c r="J66" s="74" t="e">
        <f t="shared" si="6"/>
        <v>#DIV/0!</v>
      </c>
      <c r="K66" s="62"/>
    </row>
    <row r="67" spans="1:20" ht="24" customHeight="1" thickBot="1" x14ac:dyDescent="0.4">
      <c r="A67" s="59"/>
      <c r="B67" s="367" t="s">
        <v>62</v>
      </c>
      <c r="C67" s="367"/>
      <c r="D67" s="65" t="s">
        <v>40</v>
      </c>
      <c r="E67" s="66">
        <v>5.6813126025639828</v>
      </c>
      <c r="F67" s="23">
        <f>F52/F33*10</f>
        <v>5.6813126025639828</v>
      </c>
      <c r="G67" s="263">
        <v>5.13</v>
      </c>
      <c r="H67" s="35">
        <v>5.13</v>
      </c>
      <c r="I67" s="68">
        <f t="shared" si="7"/>
        <v>0.10746834357972378</v>
      </c>
      <c r="J67" s="70">
        <f t="shared" si="6"/>
        <v>0.10746834357972378</v>
      </c>
      <c r="K67" s="62">
        <v>4.6416540305123348</v>
      </c>
      <c r="Q67" s="1">
        <v>448022400</v>
      </c>
      <c r="S67" s="1">
        <v>1149055600</v>
      </c>
    </row>
    <row r="68" spans="1:20" ht="24" customHeight="1" x14ac:dyDescent="0.35">
      <c r="A68" s="341" t="s">
        <v>64</v>
      </c>
      <c r="B68" s="385"/>
      <c r="C68" s="311"/>
      <c r="D68" s="311"/>
      <c r="E68" s="311"/>
      <c r="F68" s="311"/>
      <c r="G68" s="311"/>
      <c r="H68" s="311"/>
      <c r="I68" s="311"/>
      <c r="J68" s="386"/>
      <c r="Q68" s="62">
        <f>Q67/(G23*10^6)</f>
        <v>0.82786207916035326</v>
      </c>
      <c r="S68" s="1">
        <f>S67/(H23*10^6)</f>
        <v>2.1232410658191361</v>
      </c>
    </row>
    <row r="69" spans="1:20" ht="16.2" x14ac:dyDescent="0.35">
      <c r="A69" s="380"/>
      <c r="B69" s="355"/>
      <c r="C69" s="355"/>
      <c r="D69" s="355"/>
      <c r="E69" s="355"/>
      <c r="F69" s="355"/>
      <c r="G69" s="355"/>
      <c r="H69" s="355"/>
      <c r="I69" s="355"/>
      <c r="J69" s="381"/>
    </row>
    <row r="70" spans="1:20" ht="19.5" customHeight="1" x14ac:dyDescent="0.35">
      <c r="A70" s="382" t="s">
        <v>27</v>
      </c>
      <c r="B70" s="383"/>
      <c r="C70" s="383"/>
      <c r="D70" s="383"/>
      <c r="E70" s="383"/>
      <c r="F70" s="383"/>
      <c r="G70" s="383"/>
      <c r="H70" s="383"/>
      <c r="I70" s="383" t="str">
        <f>I35</f>
        <v>QTR - 1</v>
      </c>
      <c r="J70" s="384"/>
    </row>
    <row r="71" spans="1:20" ht="19.5" customHeight="1" thickBot="1" x14ac:dyDescent="0.4">
      <c r="A71" s="336" t="s">
        <v>41</v>
      </c>
      <c r="B71" s="337"/>
      <c r="C71" s="337"/>
      <c r="D71" s="337"/>
      <c r="E71" s="337"/>
      <c r="F71" s="337"/>
      <c r="G71" s="337"/>
      <c r="H71" s="337"/>
      <c r="I71" s="337" t="s">
        <v>50</v>
      </c>
      <c r="J71" s="338"/>
    </row>
    <row r="72" spans="1:20" ht="37.5" customHeight="1" thickTop="1" x14ac:dyDescent="0.35">
      <c r="A72" s="349" t="s">
        <v>12</v>
      </c>
      <c r="B72" s="324" t="s">
        <v>13</v>
      </c>
      <c r="C72" s="324"/>
      <c r="D72" s="325"/>
      <c r="E72" s="329" t="s">
        <v>227</v>
      </c>
      <c r="F72" s="330"/>
      <c r="G72" s="329" t="s">
        <v>228</v>
      </c>
      <c r="H72" s="330"/>
      <c r="I72" s="329" t="s">
        <v>14</v>
      </c>
      <c r="J72" s="330"/>
      <c r="L72" s="375" t="s">
        <v>231</v>
      </c>
      <c r="M72" s="376"/>
      <c r="N72" s="375" t="s">
        <v>232</v>
      </c>
      <c r="O72" s="376"/>
      <c r="T72" s="128">
        <f>S67-O77</f>
        <v>807546425.35000002</v>
      </c>
    </row>
    <row r="73" spans="1:20" ht="29.25" customHeight="1" thickBot="1" x14ac:dyDescent="0.4">
      <c r="A73" s="350"/>
      <c r="B73" s="351"/>
      <c r="C73" s="351"/>
      <c r="D73" s="326"/>
      <c r="E73" s="268" t="s">
        <v>15</v>
      </c>
      <c r="F73" s="270" t="s">
        <v>16</v>
      </c>
      <c r="G73" s="54" t="s">
        <v>15</v>
      </c>
      <c r="H73" s="56" t="s">
        <v>16</v>
      </c>
      <c r="I73" s="54" t="s">
        <v>15</v>
      </c>
      <c r="J73" s="270" t="s">
        <v>16</v>
      </c>
      <c r="L73" s="2" t="s">
        <v>15</v>
      </c>
      <c r="M73" s="3" t="s">
        <v>16</v>
      </c>
      <c r="N73" s="2" t="s">
        <v>15</v>
      </c>
      <c r="O73" s="4" t="s">
        <v>16</v>
      </c>
    </row>
    <row r="74" spans="1:20" ht="19.5" customHeight="1" x14ac:dyDescent="0.35">
      <c r="A74" s="53" t="s">
        <v>43</v>
      </c>
      <c r="B74" s="339" t="s">
        <v>44</v>
      </c>
      <c r="C74" s="339"/>
      <c r="D74" s="340"/>
      <c r="E74" s="77"/>
      <c r="F74" s="75"/>
      <c r="G74" s="76"/>
      <c r="H74" s="75"/>
      <c r="I74" s="76"/>
      <c r="J74" s="75"/>
      <c r="L74" s="377"/>
      <c r="M74" s="378"/>
      <c r="N74" s="378"/>
      <c r="O74" s="379"/>
    </row>
    <row r="75" spans="1:20" ht="19.5" customHeight="1" x14ac:dyDescent="0.35">
      <c r="A75" s="285">
        <v>1</v>
      </c>
      <c r="B75" s="318" t="s">
        <v>56</v>
      </c>
      <c r="C75" s="318"/>
      <c r="D75" s="47" t="s">
        <v>40</v>
      </c>
      <c r="E75" s="274">
        <f>L75/(E21*1000000)</f>
        <v>0.13961564228171711</v>
      </c>
      <c r="F75" s="275">
        <f t="shared" ref="F75:G84" si="8">M75/(F21*1000000)</f>
        <v>0.13961564228171711</v>
      </c>
      <c r="G75" s="132">
        <f>N75/(G21*1000000)</f>
        <v>8.709310342729433E-2</v>
      </c>
      <c r="H75" s="132">
        <v>8.709310342729433E-2</v>
      </c>
      <c r="I75" s="78">
        <f>(E75-G75)/G75</f>
        <v>0.6030619737677485</v>
      </c>
      <c r="J75" s="72">
        <f t="shared" ref="J75:J84" si="9">(F75-H75)/H75</f>
        <v>0.6030619737677485</v>
      </c>
      <c r="K75" s="1">
        <v>61.210999999999999</v>
      </c>
      <c r="L75" s="249">
        <v>136632367</v>
      </c>
      <c r="M75" s="249">
        <v>136632367</v>
      </c>
      <c r="N75" s="249">
        <v>74430637.120000005</v>
      </c>
      <c r="O75" s="249">
        <v>74430637.120000005</v>
      </c>
    </row>
    <row r="76" spans="1:20" ht="19.5" customHeight="1" x14ac:dyDescent="0.35">
      <c r="A76" s="285">
        <v>2</v>
      </c>
      <c r="B76" s="318" t="s">
        <v>57</v>
      </c>
      <c r="C76" s="318"/>
      <c r="D76" s="47" t="s">
        <v>40</v>
      </c>
      <c r="E76" s="274">
        <f t="shared" ref="E76:E84" si="10">L76/(E22*1000000)</f>
        <v>0.23253947492014884</v>
      </c>
      <c r="F76" s="275">
        <f t="shared" si="8"/>
        <v>0.23253947492014884</v>
      </c>
      <c r="G76" s="132">
        <f t="shared" si="8"/>
        <v>0.19828513143872115</v>
      </c>
      <c r="H76" s="132">
        <v>0.19828513143872115</v>
      </c>
      <c r="I76" s="78">
        <f t="shared" ref="I76:I84" si="11">(E76-G76)/G76</f>
        <v>0.17275296051138256</v>
      </c>
      <c r="J76" s="72">
        <f t="shared" si="9"/>
        <v>0.17275296051138256</v>
      </c>
      <c r="K76" s="1">
        <v>61.220999999999997</v>
      </c>
      <c r="L76" s="249">
        <v>7618761.1600000001</v>
      </c>
      <c r="M76" s="249">
        <v>7618761.1600000001</v>
      </c>
      <c r="N76" s="249">
        <v>4465381.16</v>
      </c>
      <c r="O76" s="249">
        <v>4465381.16</v>
      </c>
    </row>
    <row r="77" spans="1:20" ht="19.5" customHeight="1" x14ac:dyDescent="0.35">
      <c r="A77" s="285">
        <v>3</v>
      </c>
      <c r="B77" s="318" t="s">
        <v>60</v>
      </c>
      <c r="C77" s="318"/>
      <c r="D77" s="47" t="s">
        <v>40</v>
      </c>
      <c r="E77" s="274">
        <f t="shared" si="10"/>
        <v>0.8493821943529144</v>
      </c>
      <c r="F77" s="275">
        <f t="shared" si="8"/>
        <v>0.8493821943529144</v>
      </c>
      <c r="G77" s="132">
        <f t="shared" si="8"/>
        <v>0.63104544633948034</v>
      </c>
      <c r="H77" s="132">
        <v>0.63104544633948034</v>
      </c>
      <c r="I77" s="78">
        <f t="shared" si="11"/>
        <v>0.34599211400691504</v>
      </c>
      <c r="J77" s="72">
        <f t="shared" si="9"/>
        <v>0.34599211400691504</v>
      </c>
      <c r="K77" s="1">
        <v>61.231000000000002</v>
      </c>
      <c r="L77" s="249">
        <v>592394911.10000002</v>
      </c>
      <c r="M77" s="249">
        <v>592394911.10000002</v>
      </c>
      <c r="N77" s="249">
        <v>341509174.64999998</v>
      </c>
      <c r="O77" s="249">
        <v>341509174.64999998</v>
      </c>
      <c r="Q77" s="1">
        <v>1090299321.48</v>
      </c>
      <c r="R77" s="1">
        <v>1798608406.8199999</v>
      </c>
    </row>
    <row r="78" spans="1:20" ht="19.5" customHeight="1" x14ac:dyDescent="0.35">
      <c r="A78" s="285">
        <v>4</v>
      </c>
      <c r="B78" s="318" t="s">
        <v>58</v>
      </c>
      <c r="C78" s="318"/>
      <c r="D78" s="47" t="s">
        <v>40</v>
      </c>
      <c r="E78" s="274">
        <f t="shared" si="10"/>
        <v>0.10779009583880626</v>
      </c>
      <c r="F78" s="275">
        <f t="shared" si="8"/>
        <v>0.10779009583880626</v>
      </c>
      <c r="G78" s="132">
        <f t="shared" si="8"/>
        <v>5.9295857223933844E-2</v>
      </c>
      <c r="H78" s="132">
        <v>5.9295857223933844E-2</v>
      </c>
      <c r="I78" s="78">
        <f t="shared" si="11"/>
        <v>0.81783518925666998</v>
      </c>
      <c r="J78" s="72">
        <f t="shared" si="9"/>
        <v>0.81783518925666998</v>
      </c>
      <c r="K78" s="1">
        <v>61.280999999999999</v>
      </c>
      <c r="L78" s="249">
        <v>27103029.120000001</v>
      </c>
      <c r="M78" s="249">
        <v>27103029.120000001</v>
      </c>
      <c r="N78" s="247">
        <v>14627102.060000001</v>
      </c>
      <c r="O78" s="249">
        <v>14627102.060000001</v>
      </c>
    </row>
    <row r="79" spans="1:20" ht="19.5" customHeight="1" x14ac:dyDescent="0.35">
      <c r="A79" s="285">
        <v>5</v>
      </c>
      <c r="B79" s="318" t="s">
        <v>33</v>
      </c>
      <c r="C79" s="318"/>
      <c r="D79" s="47" t="s">
        <v>40</v>
      </c>
      <c r="E79" s="274">
        <f t="shared" si="10"/>
        <v>7.8369227144845593E-2</v>
      </c>
      <c r="F79" s="275">
        <f t="shared" si="8"/>
        <v>7.8369227144845593E-2</v>
      </c>
      <c r="G79" s="132">
        <f t="shared" si="8"/>
        <v>5.3904124056153628E-2</v>
      </c>
      <c r="H79" s="132">
        <v>5.3904124056153628E-2</v>
      </c>
      <c r="I79" s="78">
        <f t="shared" si="11"/>
        <v>0.45386328999996167</v>
      </c>
      <c r="J79" s="72">
        <f t="shared" si="9"/>
        <v>0.45386328999996167</v>
      </c>
      <c r="K79" s="1">
        <v>61.271000000000001</v>
      </c>
      <c r="L79" s="249">
        <v>206934180.52000001</v>
      </c>
      <c r="M79" s="249">
        <v>206934180.52000001</v>
      </c>
      <c r="N79" s="247">
        <v>128785577.03</v>
      </c>
      <c r="O79" s="249">
        <v>128785577.03</v>
      </c>
    </row>
    <row r="80" spans="1:20" ht="19.5" customHeight="1" x14ac:dyDescent="0.35">
      <c r="A80" s="285">
        <v>6</v>
      </c>
      <c r="B80" s="318" t="s">
        <v>59</v>
      </c>
      <c r="C80" s="318"/>
      <c r="D80" s="47" t="s">
        <v>40</v>
      </c>
      <c r="E80" s="274">
        <v>0</v>
      </c>
      <c r="F80" s="275">
        <v>0</v>
      </c>
      <c r="G80" s="132" t="e">
        <f t="shared" si="8"/>
        <v>#DIV/0!</v>
      </c>
      <c r="H80" s="132" t="e">
        <v>#DIV/0!</v>
      </c>
      <c r="I80" s="78" t="e">
        <f t="shared" si="11"/>
        <v>#DIV/0!</v>
      </c>
      <c r="J80" s="72" t="e">
        <f t="shared" si="9"/>
        <v>#DIV/0!</v>
      </c>
      <c r="K80" s="1">
        <v>61.250999999999998</v>
      </c>
      <c r="L80" s="246">
        <v>0</v>
      </c>
      <c r="M80" s="246">
        <v>0</v>
      </c>
      <c r="N80" s="247">
        <v>0</v>
      </c>
      <c r="O80" s="249">
        <v>0</v>
      </c>
    </row>
    <row r="81" spans="1:15" ht="19.5" customHeight="1" x14ac:dyDescent="0.35">
      <c r="A81" s="285">
        <v>7</v>
      </c>
      <c r="B81" s="318" t="s">
        <v>21</v>
      </c>
      <c r="C81" s="318"/>
      <c r="D81" s="47" t="s">
        <v>40</v>
      </c>
      <c r="E81" s="274">
        <f t="shared" si="10"/>
        <v>0.75709155594193522</v>
      </c>
      <c r="F81" s="275">
        <f t="shared" si="8"/>
        <v>0.75709155594193522</v>
      </c>
      <c r="G81" s="132">
        <f t="shared" si="8"/>
        <v>0.62094538859725501</v>
      </c>
      <c r="H81" s="132">
        <v>0.62094538859725501</v>
      </c>
      <c r="I81" s="78">
        <f t="shared" si="11"/>
        <v>0.21925626608201543</v>
      </c>
      <c r="J81" s="72">
        <f t="shared" si="9"/>
        <v>0.21925626608201543</v>
      </c>
      <c r="K81" s="1">
        <v>61.241</v>
      </c>
      <c r="L81" s="249">
        <v>2262515424.0100002</v>
      </c>
      <c r="M81" s="249">
        <v>2262515424.0100002</v>
      </c>
      <c r="N81" s="247">
        <v>1233750183.1500001</v>
      </c>
      <c r="O81" s="249">
        <v>1233750183.1500001</v>
      </c>
    </row>
    <row r="82" spans="1:15" ht="19.5" customHeight="1" x14ac:dyDescent="0.35">
      <c r="A82" s="283">
        <v>8</v>
      </c>
      <c r="B82" s="368" t="s">
        <v>61</v>
      </c>
      <c r="C82" s="368"/>
      <c r="D82" s="64" t="s">
        <v>40</v>
      </c>
      <c r="E82" s="69" t="e">
        <f t="shared" si="10"/>
        <v>#DIV/0!</v>
      </c>
      <c r="F82" s="57" t="e">
        <f t="shared" si="8"/>
        <v>#DIV/0!</v>
      </c>
      <c r="G82" s="132" t="e">
        <f t="shared" si="8"/>
        <v>#DIV/0!</v>
      </c>
      <c r="H82" s="132" t="e">
        <v>#DIV/0!</v>
      </c>
      <c r="I82" s="79" t="e">
        <f t="shared" si="11"/>
        <v>#DIV/0!</v>
      </c>
      <c r="J82" s="74" t="e">
        <f t="shared" si="9"/>
        <v>#DIV/0!</v>
      </c>
      <c r="K82" s="1">
        <v>61.261000000000003</v>
      </c>
      <c r="L82" s="246">
        <v>0</v>
      </c>
      <c r="M82" s="246">
        <v>0</v>
      </c>
      <c r="N82" s="247">
        <v>0</v>
      </c>
      <c r="O82" s="247">
        <v>0</v>
      </c>
    </row>
    <row r="83" spans="1:15" ht="19.5" customHeight="1" thickBot="1" x14ac:dyDescent="0.4">
      <c r="A83" s="283">
        <v>9</v>
      </c>
      <c r="B83" s="368" t="s">
        <v>162</v>
      </c>
      <c r="C83" s="368"/>
      <c r="D83" s="64" t="s">
        <v>40</v>
      </c>
      <c r="E83" s="69" t="e">
        <f t="shared" si="10"/>
        <v>#DIV/0!</v>
      </c>
      <c r="F83" s="57" t="e">
        <f t="shared" si="8"/>
        <v>#DIV/0!</v>
      </c>
      <c r="G83" s="132" t="e">
        <f t="shared" si="8"/>
        <v>#DIV/0!</v>
      </c>
      <c r="H83" s="132" t="e">
        <v>#DIV/0!</v>
      </c>
      <c r="I83" s="79" t="e">
        <f t="shared" si="11"/>
        <v>#DIV/0!</v>
      </c>
      <c r="J83" s="74" t="e">
        <f t="shared" si="9"/>
        <v>#DIV/0!</v>
      </c>
      <c r="K83" s="1">
        <v>61291</v>
      </c>
      <c r="L83" s="250">
        <v>0</v>
      </c>
      <c r="M83" s="250">
        <v>0</v>
      </c>
      <c r="N83" s="247">
        <v>0</v>
      </c>
      <c r="O83" s="249">
        <v>0</v>
      </c>
    </row>
    <row r="84" spans="1:15" ht="19.5" customHeight="1" thickBot="1" x14ac:dyDescent="0.4">
      <c r="A84" s="59"/>
      <c r="B84" s="367" t="s">
        <v>62</v>
      </c>
      <c r="C84" s="367"/>
      <c r="D84" s="65" t="s">
        <v>40</v>
      </c>
      <c r="E84" s="66">
        <f t="shared" si="10"/>
        <v>0.42602551326672183</v>
      </c>
      <c r="F84" s="23">
        <f t="shared" si="8"/>
        <v>0.42602551326672183</v>
      </c>
      <c r="G84" s="23">
        <f t="shared" si="8"/>
        <v>0.29755887721008767</v>
      </c>
      <c r="H84" s="23">
        <v>0.29755887721008767</v>
      </c>
      <c r="I84" s="68">
        <f t="shared" si="11"/>
        <v>0.43173518216340062</v>
      </c>
      <c r="J84" s="70">
        <f t="shared" si="9"/>
        <v>0.43173518216340062</v>
      </c>
      <c r="L84" s="248">
        <f>SUM(L75:L83)</f>
        <v>3233198672.9100003</v>
      </c>
      <c r="M84" s="248">
        <f>SUM(M75:M83)</f>
        <v>3233198672.9100003</v>
      </c>
      <c r="N84" s="248">
        <f t="shared" ref="N84:O84" si="12">SUM(N75:N83)</f>
        <v>1797568055.1700001</v>
      </c>
      <c r="O84" s="248">
        <f t="shared" si="12"/>
        <v>1797568055.1700001</v>
      </c>
    </row>
    <row r="85" spans="1:15" ht="19.5" customHeight="1" thickBot="1" x14ac:dyDescent="0.4">
      <c r="A85" s="370"/>
      <c r="B85" s="371"/>
      <c r="C85" s="371"/>
      <c r="D85" s="371"/>
      <c r="E85" s="371"/>
      <c r="F85" s="371"/>
      <c r="G85" s="371"/>
      <c r="H85" s="371"/>
      <c r="I85" s="371"/>
      <c r="J85" s="372"/>
    </row>
    <row r="86" spans="1:15" ht="19.5" customHeight="1" x14ac:dyDescent="0.35">
      <c r="A86" s="265" t="s">
        <v>45</v>
      </c>
      <c r="B86" s="373" t="s">
        <v>96</v>
      </c>
      <c r="C86" s="373"/>
      <c r="D86" s="374"/>
      <c r="E86" s="84"/>
      <c r="F86" s="82"/>
      <c r="G86" s="83"/>
      <c r="H86" s="82"/>
      <c r="I86" s="83"/>
      <c r="J86" s="82"/>
      <c r="K86" s="1">
        <v>61.210999999999999</v>
      </c>
      <c r="L86" s="264"/>
      <c r="M86" s="249"/>
      <c r="N86" s="92">
        <f>L86-M86</f>
        <v>0</v>
      </c>
    </row>
    <row r="87" spans="1:15" ht="19.5" customHeight="1" x14ac:dyDescent="0.35">
      <c r="A87" s="285">
        <v>1</v>
      </c>
      <c r="B87" s="318" t="s">
        <v>56</v>
      </c>
      <c r="C87" s="318"/>
      <c r="D87" s="47" t="s">
        <v>40</v>
      </c>
      <c r="E87" s="274">
        <f t="shared" ref="E87:H95" si="13">E58-E75</f>
        <v>6.0374678729860252</v>
      </c>
      <c r="F87" s="275">
        <f t="shared" si="13"/>
        <v>6.0374678729860252</v>
      </c>
      <c r="G87" s="275">
        <f t="shared" si="13"/>
        <v>5.3615910917026479</v>
      </c>
      <c r="H87" s="275">
        <f t="shared" si="13"/>
        <v>5.3615910917026479</v>
      </c>
      <c r="I87" s="78">
        <f>(E87-G87)/G87</f>
        <v>0.1260589943774961</v>
      </c>
      <c r="J87" s="72">
        <f t="shared" ref="J87:J96" si="14">(F87-H87)/H87</f>
        <v>0.1260589943774961</v>
      </c>
      <c r="K87" s="1">
        <v>61.220999999999997</v>
      </c>
      <c r="L87" s="264"/>
      <c r="M87" s="249">
        <v>0</v>
      </c>
      <c r="N87" s="92">
        <f t="shared" ref="N87:N93" si="15">L87-M87</f>
        <v>0</v>
      </c>
    </row>
    <row r="88" spans="1:15" ht="19.5" customHeight="1" x14ac:dyDescent="0.35">
      <c r="A88" s="285">
        <v>2</v>
      </c>
      <c r="B88" s="318" t="s">
        <v>57</v>
      </c>
      <c r="C88" s="318"/>
      <c r="D88" s="47" t="s">
        <v>40</v>
      </c>
      <c r="E88" s="274">
        <f t="shared" si="13"/>
        <v>6.4121508764264528</v>
      </c>
      <c r="F88" s="275">
        <f t="shared" si="13"/>
        <v>6.4121508764264528</v>
      </c>
      <c r="G88" s="275">
        <f t="shared" si="13"/>
        <v>5.9029582078152751</v>
      </c>
      <c r="H88" s="275">
        <f t="shared" si="13"/>
        <v>5.9029582078152751</v>
      </c>
      <c r="I88" s="78">
        <f t="shared" ref="I88:I96" si="16">(E88-G88)/G88</f>
        <v>8.6260591839702902E-2</v>
      </c>
      <c r="J88" s="72">
        <f t="shared" si="14"/>
        <v>8.6260591839702902E-2</v>
      </c>
      <c r="K88" s="1">
        <v>61.231000000000002</v>
      </c>
      <c r="L88" s="246"/>
      <c r="M88" s="249">
        <v>0</v>
      </c>
      <c r="N88" s="92">
        <f t="shared" si="15"/>
        <v>0</v>
      </c>
    </row>
    <row r="89" spans="1:15" ht="19.5" customHeight="1" x14ac:dyDescent="0.35">
      <c r="A89" s="285">
        <v>3</v>
      </c>
      <c r="B89" s="318" t="s">
        <v>60</v>
      </c>
      <c r="C89" s="318"/>
      <c r="D89" s="47" t="s">
        <v>40</v>
      </c>
      <c r="E89" s="274">
        <f t="shared" si="13"/>
        <v>7.1685291244418927</v>
      </c>
      <c r="F89" s="275">
        <f t="shared" si="13"/>
        <v>7.1685291244418927</v>
      </c>
      <c r="G89" s="275">
        <f t="shared" si="13"/>
        <v>6.8126886162644587</v>
      </c>
      <c r="H89" s="275">
        <f t="shared" si="13"/>
        <v>6.8126886162644587</v>
      </c>
      <c r="I89" s="78">
        <f t="shared" si="16"/>
        <v>5.2232022953156626E-2</v>
      </c>
      <c r="J89" s="72">
        <f t="shared" si="14"/>
        <v>5.2232022953156626E-2</v>
      </c>
      <c r="K89" s="1">
        <v>61.280999999999999</v>
      </c>
      <c r="L89" s="246"/>
      <c r="M89" s="249">
        <v>0</v>
      </c>
      <c r="N89" s="92">
        <f t="shared" si="15"/>
        <v>0</v>
      </c>
    </row>
    <row r="90" spans="1:15" ht="19.5" customHeight="1" x14ac:dyDescent="0.35">
      <c r="A90" s="285">
        <v>4</v>
      </c>
      <c r="B90" s="318" t="s">
        <v>58</v>
      </c>
      <c r="C90" s="318"/>
      <c r="D90" s="47" t="s">
        <v>40</v>
      </c>
      <c r="E90" s="274">
        <f t="shared" si="13"/>
        <v>5.7650994203086059</v>
      </c>
      <c r="F90" s="275">
        <f t="shared" si="13"/>
        <v>5.7650994203086059</v>
      </c>
      <c r="G90" s="275">
        <f t="shared" si="13"/>
        <v>5.3801398489541095</v>
      </c>
      <c r="H90" s="275">
        <f t="shared" si="13"/>
        <v>5.3801398489541095</v>
      </c>
      <c r="I90" s="78">
        <f t="shared" si="16"/>
        <v>7.1551963733681001E-2</v>
      </c>
      <c r="J90" s="72">
        <f t="shared" si="14"/>
        <v>7.1551963733681001E-2</v>
      </c>
      <c r="K90" s="1">
        <v>61.271000000000001</v>
      </c>
      <c r="L90" s="246"/>
      <c r="M90" s="249">
        <v>0</v>
      </c>
      <c r="N90" s="92">
        <f t="shared" si="15"/>
        <v>0</v>
      </c>
    </row>
    <row r="91" spans="1:15" ht="19.5" customHeight="1" x14ac:dyDescent="0.35">
      <c r="A91" s="285">
        <v>5</v>
      </c>
      <c r="B91" s="318" t="s">
        <v>33</v>
      </c>
      <c r="C91" s="318"/>
      <c r="D91" s="47" t="s">
        <v>40</v>
      </c>
      <c r="E91" s="274">
        <f t="shared" si="13"/>
        <v>3.6108816263879326</v>
      </c>
      <c r="F91" s="275">
        <f t="shared" si="13"/>
        <v>3.6108816263879326</v>
      </c>
      <c r="G91" s="275">
        <f t="shared" si="13"/>
        <v>3.1358362030881151</v>
      </c>
      <c r="H91" s="275">
        <f t="shared" si="13"/>
        <v>3.1358362030881151</v>
      </c>
      <c r="I91" s="78">
        <f t="shared" si="16"/>
        <v>0.15148923366341693</v>
      </c>
      <c r="J91" s="72">
        <f t="shared" si="14"/>
        <v>0.15148923366341693</v>
      </c>
      <c r="K91" s="1">
        <v>61.250999999999998</v>
      </c>
      <c r="L91" s="247"/>
      <c r="M91" s="249">
        <v>0</v>
      </c>
      <c r="N91" s="92">
        <f t="shared" si="15"/>
        <v>0</v>
      </c>
    </row>
    <row r="92" spans="1:15" ht="19.5" customHeight="1" x14ac:dyDescent="0.35">
      <c r="A92" s="285">
        <v>6</v>
      </c>
      <c r="B92" s="318" t="s">
        <v>59</v>
      </c>
      <c r="C92" s="318"/>
      <c r="D92" s="47" t="s">
        <v>40</v>
      </c>
      <c r="E92" s="274">
        <v>0</v>
      </c>
      <c r="F92" s="275">
        <v>0</v>
      </c>
      <c r="G92" s="275" t="e">
        <f t="shared" si="13"/>
        <v>#DIV/0!</v>
      </c>
      <c r="H92" s="275" t="e">
        <f t="shared" si="13"/>
        <v>#DIV/0!</v>
      </c>
      <c r="I92" s="78" t="e">
        <f t="shared" si="16"/>
        <v>#DIV/0!</v>
      </c>
      <c r="J92" s="72" t="e">
        <f t="shared" si="14"/>
        <v>#DIV/0!</v>
      </c>
      <c r="K92" s="1">
        <v>61.241</v>
      </c>
      <c r="L92" s="246"/>
      <c r="M92" s="249">
        <v>0</v>
      </c>
      <c r="N92" s="92">
        <f t="shared" si="15"/>
        <v>0</v>
      </c>
    </row>
    <row r="93" spans="1:15" ht="19.5" customHeight="1" x14ac:dyDescent="0.35">
      <c r="A93" s="285">
        <v>7</v>
      </c>
      <c r="B93" s="318" t="s">
        <v>21</v>
      </c>
      <c r="C93" s="318"/>
      <c r="D93" s="47" t="s">
        <v>40</v>
      </c>
      <c r="E93" s="274">
        <f t="shared" si="13"/>
        <v>6.1899643218477243</v>
      </c>
      <c r="F93" s="275">
        <f t="shared" si="13"/>
        <v>6.1899643218477243</v>
      </c>
      <c r="G93" s="275">
        <f t="shared" si="13"/>
        <v>6.4322382300227998</v>
      </c>
      <c r="H93" s="275">
        <f t="shared" si="13"/>
        <v>6.4322382300227998</v>
      </c>
      <c r="I93" s="78">
        <f t="shared" si="16"/>
        <v>-3.7665568268950261E-2</v>
      </c>
      <c r="J93" s="72">
        <f t="shared" si="14"/>
        <v>-3.7665568268950261E-2</v>
      </c>
      <c r="K93" s="1">
        <v>61.290999999999997</v>
      </c>
      <c r="L93" s="250">
        <v>0</v>
      </c>
      <c r="M93" s="250"/>
      <c r="N93" s="92">
        <f t="shared" si="15"/>
        <v>0</v>
      </c>
    </row>
    <row r="94" spans="1:15" ht="19.5" customHeight="1" x14ac:dyDescent="0.35">
      <c r="A94" s="285">
        <v>8</v>
      </c>
      <c r="B94" s="318" t="s">
        <v>61</v>
      </c>
      <c r="C94" s="318"/>
      <c r="D94" s="47" t="s">
        <v>40</v>
      </c>
      <c r="E94" s="274">
        <v>0</v>
      </c>
      <c r="F94" s="275">
        <v>0</v>
      </c>
      <c r="G94" s="275" t="e">
        <f t="shared" si="13"/>
        <v>#DIV/0!</v>
      </c>
      <c r="H94" s="275" t="e">
        <f t="shared" si="13"/>
        <v>#DIV/0!</v>
      </c>
      <c r="I94" s="78">
        <v>0</v>
      </c>
      <c r="J94" s="72">
        <v>0</v>
      </c>
    </row>
    <row r="95" spans="1:15" ht="19.5" customHeight="1" x14ac:dyDescent="0.35">
      <c r="A95" s="285">
        <v>9</v>
      </c>
      <c r="B95" s="318" t="s">
        <v>162</v>
      </c>
      <c r="C95" s="318"/>
      <c r="D95" s="47" t="s">
        <v>40</v>
      </c>
      <c r="E95" s="274">
        <v>0</v>
      </c>
      <c r="F95" s="275">
        <v>0</v>
      </c>
      <c r="G95" s="275" t="e">
        <f t="shared" si="13"/>
        <v>#DIV/0!</v>
      </c>
      <c r="H95" s="275" t="e">
        <f t="shared" si="13"/>
        <v>#DIV/0!</v>
      </c>
      <c r="I95" s="78">
        <v>0</v>
      </c>
      <c r="J95" s="72">
        <v>0</v>
      </c>
    </row>
    <row r="96" spans="1:15" ht="19.5" customHeight="1" thickBot="1" x14ac:dyDescent="0.4">
      <c r="A96" s="60"/>
      <c r="B96" s="369" t="s">
        <v>62</v>
      </c>
      <c r="C96" s="369"/>
      <c r="D96" s="67" t="s">
        <v>40</v>
      </c>
      <c r="E96" s="61">
        <f t="shared" ref="E96:H96" si="17">E67-E84</f>
        <v>5.2552870892972612</v>
      </c>
      <c r="F96" s="52">
        <f t="shared" si="17"/>
        <v>5.2552870892972612</v>
      </c>
      <c r="G96" s="52">
        <f t="shared" si="17"/>
        <v>4.8324411227899127</v>
      </c>
      <c r="H96" s="52">
        <f t="shared" si="17"/>
        <v>4.8324411227899127</v>
      </c>
      <c r="I96" s="85">
        <f t="shared" si="16"/>
        <v>8.7501524749716328E-2</v>
      </c>
      <c r="J96" s="73">
        <f t="shared" si="14"/>
        <v>8.7501524749716328E-2</v>
      </c>
      <c r="N96" s="62"/>
    </row>
    <row r="97" spans="1:10" ht="19.5" customHeight="1" x14ac:dyDescent="0.35">
      <c r="A97" s="53" t="s">
        <v>46</v>
      </c>
      <c r="B97" s="339" t="s">
        <v>47</v>
      </c>
      <c r="C97" s="339"/>
      <c r="D97" s="340"/>
      <c r="E97" s="84"/>
      <c r="F97" s="82"/>
      <c r="G97" s="83"/>
      <c r="H97" s="82"/>
      <c r="I97" s="83"/>
      <c r="J97" s="82"/>
    </row>
    <row r="98" spans="1:10" ht="19.5" customHeight="1" x14ac:dyDescent="0.35">
      <c r="A98" s="285">
        <v>1</v>
      </c>
      <c r="B98" s="318" t="s">
        <v>56</v>
      </c>
      <c r="C98" s="318"/>
      <c r="D98" s="47" t="s">
        <v>48</v>
      </c>
      <c r="E98" s="87">
        <f t="shared" ref="E98:H107" si="18">(E21*1000000)/E6</f>
        <v>321.51786770300691</v>
      </c>
      <c r="F98" s="88">
        <f t="shared" si="18"/>
        <v>321.51786770300691</v>
      </c>
      <c r="G98" s="88">
        <f t="shared" si="18"/>
        <v>290.18167890513212</v>
      </c>
      <c r="H98" s="88">
        <f t="shared" si="18"/>
        <v>290.18167890513212</v>
      </c>
      <c r="I98" s="78">
        <f>(E98-G98)/G98</f>
        <v>0.10798817112130434</v>
      </c>
      <c r="J98" s="72">
        <f t="shared" ref="J98:J107" si="19">(F98-H98)/H98</f>
        <v>0.10798817112130434</v>
      </c>
    </row>
    <row r="99" spans="1:10" ht="19.5" customHeight="1" x14ac:dyDescent="0.35">
      <c r="A99" s="285">
        <v>2</v>
      </c>
      <c r="B99" s="318" t="s">
        <v>57</v>
      </c>
      <c r="C99" s="318"/>
      <c r="D99" s="47" t="s">
        <v>48</v>
      </c>
      <c r="E99" s="87">
        <f t="shared" si="18"/>
        <v>740.41361581920899</v>
      </c>
      <c r="F99" s="88">
        <f t="shared" si="18"/>
        <v>740.41361581920899</v>
      </c>
      <c r="G99" s="88">
        <f t="shared" si="18"/>
        <v>523.57481633032637</v>
      </c>
      <c r="H99" s="88">
        <f t="shared" si="18"/>
        <v>523.57481633032637</v>
      </c>
      <c r="I99" s="78">
        <f t="shared" ref="I99:I107" si="20">(E99-G99)/G99</f>
        <v>0.41415055255842892</v>
      </c>
      <c r="J99" s="72">
        <f t="shared" si="19"/>
        <v>0.41415055255842892</v>
      </c>
    </row>
    <row r="100" spans="1:10" ht="19.5" customHeight="1" x14ac:dyDescent="0.35">
      <c r="A100" s="285">
        <v>3</v>
      </c>
      <c r="B100" s="318" t="s">
        <v>60</v>
      </c>
      <c r="C100" s="318"/>
      <c r="D100" s="47" t="s">
        <v>48</v>
      </c>
      <c r="E100" s="87">
        <f t="shared" si="18"/>
        <v>1574.3045657493183</v>
      </c>
      <c r="F100" s="88">
        <f t="shared" si="18"/>
        <v>1574.3045657493183</v>
      </c>
      <c r="G100" s="88">
        <f t="shared" si="18"/>
        <v>1297.5043935045662</v>
      </c>
      <c r="H100" s="88">
        <f t="shared" si="18"/>
        <v>1297.5043935045662</v>
      </c>
      <c r="I100" s="78">
        <f t="shared" si="20"/>
        <v>0.21333274371203731</v>
      </c>
      <c r="J100" s="72">
        <f t="shared" si="19"/>
        <v>0.21333274371203731</v>
      </c>
    </row>
    <row r="101" spans="1:10" ht="19.5" customHeight="1" x14ac:dyDescent="0.35">
      <c r="A101" s="285">
        <v>4</v>
      </c>
      <c r="B101" s="318" t="s">
        <v>58</v>
      </c>
      <c r="C101" s="318"/>
      <c r="D101" s="47" t="s">
        <v>48</v>
      </c>
      <c r="E101" s="87">
        <f t="shared" si="18"/>
        <v>10044.447988654976</v>
      </c>
      <c r="F101" s="88">
        <f t="shared" si="18"/>
        <v>10044.447988654976</v>
      </c>
      <c r="G101" s="88">
        <f t="shared" si="18"/>
        <v>10355.133909831249</v>
      </c>
      <c r="H101" s="88">
        <f t="shared" si="18"/>
        <v>10355.133909831249</v>
      </c>
      <c r="I101" s="78">
        <f t="shared" si="20"/>
        <v>-3.0003080972357613E-2</v>
      </c>
      <c r="J101" s="72">
        <f t="shared" si="19"/>
        <v>-3.0003080972357613E-2</v>
      </c>
    </row>
    <row r="102" spans="1:10" ht="19.5" customHeight="1" x14ac:dyDescent="0.35">
      <c r="A102" s="285">
        <v>5</v>
      </c>
      <c r="B102" s="318" t="s">
        <v>33</v>
      </c>
      <c r="C102" s="318"/>
      <c r="D102" s="47" t="s">
        <v>48</v>
      </c>
      <c r="E102" s="87">
        <f t="shared" si="18"/>
        <v>6360.7573026372838</v>
      </c>
      <c r="F102" s="88">
        <f t="shared" si="18"/>
        <v>6360.7573026372838</v>
      </c>
      <c r="G102" s="88">
        <f t="shared" si="18"/>
        <v>5945.7724133640268</v>
      </c>
      <c r="H102" s="88">
        <f t="shared" si="18"/>
        <v>5945.7724133640268</v>
      </c>
      <c r="I102" s="78">
        <f t="shared" si="20"/>
        <v>6.9794950163332092E-2</v>
      </c>
      <c r="J102" s="72">
        <f t="shared" si="19"/>
        <v>6.9794950163332092E-2</v>
      </c>
    </row>
    <row r="103" spans="1:10" ht="19.5" customHeight="1" x14ac:dyDescent="0.35">
      <c r="A103" s="285">
        <v>6</v>
      </c>
      <c r="B103" s="318" t="s">
        <v>59</v>
      </c>
      <c r="C103" s="318"/>
      <c r="D103" s="47" t="s">
        <v>48</v>
      </c>
      <c r="E103" s="87" t="e">
        <f t="shared" si="18"/>
        <v>#DIV/0!</v>
      </c>
      <c r="F103" s="88" t="e">
        <f t="shared" si="18"/>
        <v>#DIV/0!</v>
      </c>
      <c r="G103" s="88" t="e">
        <f t="shared" si="18"/>
        <v>#DIV/0!</v>
      </c>
      <c r="H103" s="88" t="e">
        <f t="shared" si="18"/>
        <v>#DIV/0!</v>
      </c>
      <c r="I103" s="78" t="e">
        <f t="shared" si="20"/>
        <v>#DIV/0!</v>
      </c>
      <c r="J103" s="72" t="e">
        <f t="shared" si="19"/>
        <v>#DIV/0!</v>
      </c>
    </row>
    <row r="104" spans="1:10" ht="19.5" customHeight="1" x14ac:dyDescent="0.35">
      <c r="A104" s="285">
        <v>7</v>
      </c>
      <c r="B104" s="318" t="s">
        <v>21</v>
      </c>
      <c r="C104" s="318"/>
      <c r="D104" s="47" t="s">
        <v>48</v>
      </c>
      <c r="E104" s="87">
        <f t="shared" si="18"/>
        <v>565562.15054882667</v>
      </c>
      <c r="F104" s="88">
        <f t="shared" si="18"/>
        <v>565562.15054882667</v>
      </c>
      <c r="G104" s="86">
        <v>473853</v>
      </c>
      <c r="H104" s="88">
        <v>1538188</v>
      </c>
      <c r="I104" s="78">
        <f t="shared" si="20"/>
        <v>0.19353924223087471</v>
      </c>
      <c r="J104" s="72">
        <f t="shared" si="19"/>
        <v>-0.63231922850209032</v>
      </c>
    </row>
    <row r="105" spans="1:10" ht="19.5" customHeight="1" x14ac:dyDescent="0.35">
      <c r="A105" s="283">
        <v>8</v>
      </c>
      <c r="B105" s="368" t="s">
        <v>61</v>
      </c>
      <c r="C105" s="368"/>
      <c r="D105" s="64" t="s">
        <v>48</v>
      </c>
      <c r="E105" s="221" t="e">
        <f t="shared" si="18"/>
        <v>#DIV/0!</v>
      </c>
      <c r="F105" s="222" t="e">
        <f t="shared" si="18"/>
        <v>#DIV/0!</v>
      </c>
      <c r="G105" s="223" t="e">
        <f t="shared" si="18"/>
        <v>#DIV/0!</v>
      </c>
      <c r="H105" s="222" t="e">
        <f t="shared" si="18"/>
        <v>#DIV/0!</v>
      </c>
      <c r="I105" s="79" t="e">
        <f t="shared" si="20"/>
        <v>#DIV/0!</v>
      </c>
      <c r="J105" s="74" t="e">
        <f t="shared" si="19"/>
        <v>#DIV/0!</v>
      </c>
    </row>
    <row r="106" spans="1:10" ht="19.5" customHeight="1" thickBot="1" x14ac:dyDescent="0.4">
      <c r="A106" s="283">
        <v>9</v>
      </c>
      <c r="B106" s="368" t="s">
        <v>162</v>
      </c>
      <c r="C106" s="368"/>
      <c r="D106" s="64" t="s">
        <v>48</v>
      </c>
      <c r="E106" s="221" t="e">
        <f t="shared" si="18"/>
        <v>#DIV/0!</v>
      </c>
      <c r="F106" s="222" t="e">
        <f t="shared" si="18"/>
        <v>#DIV/0!</v>
      </c>
      <c r="G106" s="223" t="e">
        <f t="shared" si="18"/>
        <v>#DIV/0!</v>
      </c>
      <c r="H106" s="222" t="e">
        <f t="shared" si="18"/>
        <v>#DIV/0!</v>
      </c>
      <c r="I106" s="79" t="e">
        <f t="shared" si="20"/>
        <v>#DIV/0!</v>
      </c>
      <c r="J106" s="74" t="e">
        <f t="shared" si="19"/>
        <v>#DIV/0!</v>
      </c>
    </row>
    <row r="107" spans="1:10" ht="19.5" customHeight="1" thickBot="1" x14ac:dyDescent="0.4">
      <c r="A107" s="59"/>
      <c r="B107" s="367" t="s">
        <v>62</v>
      </c>
      <c r="C107" s="367"/>
      <c r="D107" s="65" t="s">
        <v>48</v>
      </c>
      <c r="E107" s="89">
        <f t="shared" si="18"/>
        <v>2147.8021309876185</v>
      </c>
      <c r="F107" s="90">
        <f t="shared" si="18"/>
        <v>2147.8021309876185</v>
      </c>
      <c r="G107" s="90">
        <f t="shared" si="18"/>
        <v>1574.9643999985401</v>
      </c>
      <c r="H107" s="90">
        <f t="shared" si="18"/>
        <v>1574.9643999985401</v>
      </c>
      <c r="I107" s="68">
        <f t="shared" si="20"/>
        <v>0.36371471697367214</v>
      </c>
      <c r="J107" s="70">
        <f t="shared" si="19"/>
        <v>0.36371471697367214</v>
      </c>
    </row>
    <row r="108" spans="1:10" ht="24" customHeight="1" x14ac:dyDescent="0.35">
      <c r="A108" s="309" t="s">
        <v>64</v>
      </c>
      <c r="B108" s="309"/>
      <c r="C108" s="5" t="s">
        <v>65</v>
      </c>
    </row>
    <row r="109" spans="1:10" ht="24" customHeight="1" x14ac:dyDescent="0.35">
      <c r="A109" s="309"/>
      <c r="B109" s="309"/>
      <c r="C109" s="5"/>
    </row>
    <row r="110" spans="1:10" ht="24" customHeight="1" x14ac:dyDescent="0.35">
      <c r="A110" s="309"/>
      <c r="B110" s="309"/>
      <c r="C110" s="5"/>
      <c r="D110" s="6"/>
      <c r="E110" s="6"/>
      <c r="F110" s="6"/>
      <c r="G110" s="6"/>
      <c r="H110" s="6"/>
      <c r="I110" s="6"/>
      <c r="J110" s="6"/>
    </row>
    <row r="111" spans="1:10" ht="24" customHeight="1" x14ac:dyDescent="0.35">
      <c r="A111" s="309"/>
      <c r="B111" s="309"/>
      <c r="C111" s="5"/>
    </row>
  </sheetData>
  <mergeCells count="137">
    <mergeCell ref="B5:D5"/>
    <mergeCell ref="B6:C6"/>
    <mergeCell ref="B7:C7"/>
    <mergeCell ref="B8:C8"/>
    <mergeCell ref="B9:C9"/>
    <mergeCell ref="B10:C10"/>
    <mergeCell ref="A1:H1"/>
    <mergeCell ref="I1:J1"/>
    <mergeCell ref="A2:H2"/>
    <mergeCell ref="I2:J2"/>
    <mergeCell ref="A3:A4"/>
    <mergeCell ref="B3:D4"/>
    <mergeCell ref="E3:F3"/>
    <mergeCell ref="G3:H3"/>
    <mergeCell ref="I3:J3"/>
    <mergeCell ref="A17:J17"/>
    <mergeCell ref="A18:A19"/>
    <mergeCell ref="B18:D19"/>
    <mergeCell ref="E18:F18"/>
    <mergeCell ref="G18:H18"/>
    <mergeCell ref="I18:J18"/>
    <mergeCell ref="B11:C11"/>
    <mergeCell ref="B12:C12"/>
    <mergeCell ref="B13:C13"/>
    <mergeCell ref="B14:C14"/>
    <mergeCell ref="B15:C15"/>
    <mergeCell ref="B16:J16"/>
    <mergeCell ref="B26:C26"/>
    <mergeCell ref="B27:C27"/>
    <mergeCell ref="B28:C28"/>
    <mergeCell ref="B29:C29"/>
    <mergeCell ref="B30:C30"/>
    <mergeCell ref="B31:C31"/>
    <mergeCell ref="B20:D20"/>
    <mergeCell ref="B21:C21"/>
    <mergeCell ref="B22:C22"/>
    <mergeCell ref="B23:C23"/>
    <mergeCell ref="B24:C24"/>
    <mergeCell ref="B25:C25"/>
    <mergeCell ref="A37:A38"/>
    <mergeCell ref="B37:D38"/>
    <mergeCell ref="E37:F37"/>
    <mergeCell ref="G37:H37"/>
    <mergeCell ref="I37:J37"/>
    <mergeCell ref="B39:D39"/>
    <mergeCell ref="B32:C32"/>
    <mergeCell ref="B33:C33"/>
    <mergeCell ref="B34:J34"/>
    <mergeCell ref="A35:H35"/>
    <mergeCell ref="I35:J35"/>
    <mergeCell ref="A36:H36"/>
    <mergeCell ref="I36:J36"/>
    <mergeCell ref="B46:C46"/>
    <mergeCell ref="B47:C47"/>
    <mergeCell ref="B48:C48"/>
    <mergeCell ref="B49:C49"/>
    <mergeCell ref="B50:C50"/>
    <mergeCell ref="B51:C51"/>
    <mergeCell ref="B40:C40"/>
    <mergeCell ref="B41:C41"/>
    <mergeCell ref="B42:C42"/>
    <mergeCell ref="B43:C43"/>
    <mergeCell ref="B44:C44"/>
    <mergeCell ref="B45:C45"/>
    <mergeCell ref="B52:C52"/>
    <mergeCell ref="A53:B53"/>
    <mergeCell ref="C53:J53"/>
    <mergeCell ref="A54:J54"/>
    <mergeCell ref="A55:A56"/>
    <mergeCell ref="B55:D56"/>
    <mergeCell ref="E55:F55"/>
    <mergeCell ref="G55:H55"/>
    <mergeCell ref="I55:J55"/>
    <mergeCell ref="B63:C63"/>
    <mergeCell ref="B64:C64"/>
    <mergeCell ref="B65:C65"/>
    <mergeCell ref="B66:C66"/>
    <mergeCell ref="B67:C67"/>
    <mergeCell ref="A68:B68"/>
    <mergeCell ref="C68:J68"/>
    <mergeCell ref="B57:D57"/>
    <mergeCell ref="B58:C58"/>
    <mergeCell ref="B59:C59"/>
    <mergeCell ref="B60:C60"/>
    <mergeCell ref="B61:C61"/>
    <mergeCell ref="B62:C62"/>
    <mergeCell ref="L72:M72"/>
    <mergeCell ref="N72:O72"/>
    <mergeCell ref="B74:D74"/>
    <mergeCell ref="L74:O74"/>
    <mergeCell ref="B75:C75"/>
    <mergeCell ref="B76:C76"/>
    <mergeCell ref="A69:J69"/>
    <mergeCell ref="A70:H70"/>
    <mergeCell ref="I70:J70"/>
    <mergeCell ref="A71:H71"/>
    <mergeCell ref="I71:J71"/>
    <mergeCell ref="A72:A73"/>
    <mergeCell ref="B72:D73"/>
    <mergeCell ref="E72:F72"/>
    <mergeCell ref="G72:H72"/>
    <mergeCell ref="I72:J72"/>
    <mergeCell ref="B83:C83"/>
    <mergeCell ref="B84:C84"/>
    <mergeCell ref="A85:J85"/>
    <mergeCell ref="B86:D86"/>
    <mergeCell ref="B87:C87"/>
    <mergeCell ref="B88:C88"/>
    <mergeCell ref="B77:C77"/>
    <mergeCell ref="B78:C78"/>
    <mergeCell ref="B79:C79"/>
    <mergeCell ref="B80:C80"/>
    <mergeCell ref="B81:C81"/>
    <mergeCell ref="B82:C82"/>
    <mergeCell ref="B95:C95"/>
    <mergeCell ref="B96:C96"/>
    <mergeCell ref="B97:D97"/>
    <mergeCell ref="B98:C98"/>
    <mergeCell ref="B99:C99"/>
    <mergeCell ref="B100:C100"/>
    <mergeCell ref="B89:C89"/>
    <mergeCell ref="B90:C90"/>
    <mergeCell ref="B91:C91"/>
    <mergeCell ref="B92:C92"/>
    <mergeCell ref="B93:C93"/>
    <mergeCell ref="B94:C94"/>
    <mergeCell ref="B107:C107"/>
    <mergeCell ref="A108:B108"/>
    <mergeCell ref="A109:B109"/>
    <mergeCell ref="A110:B110"/>
    <mergeCell ref="A111:B111"/>
    <mergeCell ref="B101:C101"/>
    <mergeCell ref="B102:C102"/>
    <mergeCell ref="B103:C103"/>
    <mergeCell ref="B104:C104"/>
    <mergeCell ref="B105:C105"/>
    <mergeCell ref="B106:C106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50" orientation="portrait" r:id="rId1"/>
  <rowBreaks count="1" manualBreakCount="1">
    <brk id="54" max="9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J46"/>
  <sheetViews>
    <sheetView view="pageBreakPreview" topLeftCell="A34" zoomScale="80" zoomScaleSheetLayoutView="80" workbookViewId="0">
      <selection activeCell="J2" sqref="J2"/>
    </sheetView>
  </sheetViews>
  <sheetFormatPr defaultRowHeight="24" customHeight="1" x14ac:dyDescent="0.3"/>
  <cols>
    <col min="1" max="1" width="8.109375" style="8" customWidth="1"/>
    <col min="2" max="2" width="14.109375" style="8" customWidth="1"/>
    <col min="3" max="3" width="59.44140625" style="8" customWidth="1"/>
    <col min="4" max="4" width="28.44140625" style="48" bestFit="1" customWidth="1"/>
    <col min="5" max="5" width="29.33203125" style="26" bestFit="1" customWidth="1"/>
    <col min="6" max="6" width="19.44140625" style="26" customWidth="1"/>
    <col min="7" max="7" width="8.88671875" style="8"/>
    <col min="8" max="8" width="9.5546875" style="8" bestFit="1" customWidth="1"/>
    <col min="9" max="9" width="8.88671875" style="8"/>
    <col min="10" max="10" width="16.109375" style="8" customWidth="1"/>
    <col min="11" max="11" width="12.88671875" style="8" customWidth="1"/>
    <col min="12" max="252" width="8.88671875" style="8"/>
    <col min="253" max="253" width="6.33203125" style="8" customWidth="1"/>
    <col min="254" max="254" width="3.6640625" style="8" customWidth="1"/>
    <col min="255" max="255" width="51" style="8" customWidth="1"/>
    <col min="256" max="256" width="15.44140625" style="8" customWidth="1"/>
    <col min="257" max="257" width="13" style="8" bestFit="1" customWidth="1"/>
    <col min="258" max="258" width="15.5546875" style="8" bestFit="1" customWidth="1"/>
    <col min="259" max="259" width="13" style="8" bestFit="1" customWidth="1"/>
    <col min="260" max="260" width="15.5546875" style="8" bestFit="1" customWidth="1"/>
    <col min="261" max="261" width="13" style="8" bestFit="1" customWidth="1"/>
    <col min="262" max="262" width="15.5546875" style="8" bestFit="1" customWidth="1"/>
    <col min="263" max="508" width="8.88671875" style="8"/>
    <col min="509" max="509" width="6.33203125" style="8" customWidth="1"/>
    <col min="510" max="510" width="3.6640625" style="8" customWidth="1"/>
    <col min="511" max="511" width="51" style="8" customWidth="1"/>
    <col min="512" max="512" width="15.44140625" style="8" customWidth="1"/>
    <col min="513" max="513" width="13" style="8" bestFit="1" customWidth="1"/>
    <col min="514" max="514" width="15.5546875" style="8" bestFit="1" customWidth="1"/>
    <col min="515" max="515" width="13" style="8" bestFit="1" customWidth="1"/>
    <col min="516" max="516" width="15.5546875" style="8" bestFit="1" customWidth="1"/>
    <col min="517" max="517" width="13" style="8" bestFit="1" customWidth="1"/>
    <col min="518" max="518" width="15.5546875" style="8" bestFit="1" customWidth="1"/>
    <col min="519" max="764" width="8.88671875" style="8"/>
    <col min="765" max="765" width="6.33203125" style="8" customWidth="1"/>
    <col min="766" max="766" width="3.6640625" style="8" customWidth="1"/>
    <col min="767" max="767" width="51" style="8" customWidth="1"/>
    <col min="768" max="768" width="15.44140625" style="8" customWidth="1"/>
    <col min="769" max="769" width="13" style="8" bestFit="1" customWidth="1"/>
    <col min="770" max="770" width="15.5546875" style="8" bestFit="1" customWidth="1"/>
    <col min="771" max="771" width="13" style="8" bestFit="1" customWidth="1"/>
    <col min="772" max="772" width="15.5546875" style="8" bestFit="1" customWidth="1"/>
    <col min="773" max="773" width="13" style="8" bestFit="1" customWidth="1"/>
    <col min="774" max="774" width="15.5546875" style="8" bestFit="1" customWidth="1"/>
    <col min="775" max="1020" width="8.88671875" style="8"/>
    <col min="1021" max="1021" width="6.33203125" style="8" customWidth="1"/>
    <col min="1022" max="1022" width="3.6640625" style="8" customWidth="1"/>
    <col min="1023" max="1023" width="51" style="8" customWidth="1"/>
    <col min="1024" max="1024" width="15.44140625" style="8" customWidth="1"/>
    <col min="1025" max="1025" width="13" style="8" bestFit="1" customWidth="1"/>
    <col min="1026" max="1026" width="15.5546875" style="8" bestFit="1" customWidth="1"/>
    <col min="1027" max="1027" width="13" style="8" bestFit="1" customWidth="1"/>
    <col min="1028" max="1028" width="15.5546875" style="8" bestFit="1" customWidth="1"/>
    <col min="1029" max="1029" width="13" style="8" bestFit="1" customWidth="1"/>
    <col min="1030" max="1030" width="15.5546875" style="8" bestFit="1" customWidth="1"/>
    <col min="1031" max="1276" width="8.88671875" style="8"/>
    <col min="1277" max="1277" width="6.33203125" style="8" customWidth="1"/>
    <col min="1278" max="1278" width="3.6640625" style="8" customWidth="1"/>
    <col min="1279" max="1279" width="51" style="8" customWidth="1"/>
    <col min="1280" max="1280" width="15.44140625" style="8" customWidth="1"/>
    <col min="1281" max="1281" width="13" style="8" bestFit="1" customWidth="1"/>
    <col min="1282" max="1282" width="15.5546875" style="8" bestFit="1" customWidth="1"/>
    <col min="1283" max="1283" width="13" style="8" bestFit="1" customWidth="1"/>
    <col min="1284" max="1284" width="15.5546875" style="8" bestFit="1" customWidth="1"/>
    <col min="1285" max="1285" width="13" style="8" bestFit="1" customWidth="1"/>
    <col min="1286" max="1286" width="15.5546875" style="8" bestFit="1" customWidth="1"/>
    <col min="1287" max="1532" width="8.88671875" style="8"/>
    <col min="1533" max="1533" width="6.33203125" style="8" customWidth="1"/>
    <col min="1534" max="1534" width="3.6640625" style="8" customWidth="1"/>
    <col min="1535" max="1535" width="51" style="8" customWidth="1"/>
    <col min="1536" max="1536" width="15.44140625" style="8" customWidth="1"/>
    <col min="1537" max="1537" width="13" style="8" bestFit="1" customWidth="1"/>
    <col min="1538" max="1538" width="15.5546875" style="8" bestFit="1" customWidth="1"/>
    <col min="1539" max="1539" width="13" style="8" bestFit="1" customWidth="1"/>
    <col min="1540" max="1540" width="15.5546875" style="8" bestFit="1" customWidth="1"/>
    <col min="1541" max="1541" width="13" style="8" bestFit="1" customWidth="1"/>
    <col min="1542" max="1542" width="15.5546875" style="8" bestFit="1" customWidth="1"/>
    <col min="1543" max="1788" width="8.88671875" style="8"/>
    <col min="1789" max="1789" width="6.33203125" style="8" customWidth="1"/>
    <col min="1790" max="1790" width="3.6640625" style="8" customWidth="1"/>
    <col min="1791" max="1791" width="51" style="8" customWidth="1"/>
    <col min="1792" max="1792" width="15.44140625" style="8" customWidth="1"/>
    <col min="1793" max="1793" width="13" style="8" bestFit="1" customWidth="1"/>
    <col min="1794" max="1794" width="15.5546875" style="8" bestFit="1" customWidth="1"/>
    <col min="1795" max="1795" width="13" style="8" bestFit="1" customWidth="1"/>
    <col min="1796" max="1796" width="15.5546875" style="8" bestFit="1" customWidth="1"/>
    <col min="1797" max="1797" width="13" style="8" bestFit="1" customWidth="1"/>
    <col min="1798" max="1798" width="15.5546875" style="8" bestFit="1" customWidth="1"/>
    <col min="1799" max="2044" width="8.88671875" style="8"/>
    <col min="2045" max="2045" width="6.33203125" style="8" customWidth="1"/>
    <col min="2046" max="2046" width="3.6640625" style="8" customWidth="1"/>
    <col min="2047" max="2047" width="51" style="8" customWidth="1"/>
    <col min="2048" max="2048" width="15.44140625" style="8" customWidth="1"/>
    <col min="2049" max="2049" width="13" style="8" bestFit="1" customWidth="1"/>
    <col min="2050" max="2050" width="15.5546875" style="8" bestFit="1" customWidth="1"/>
    <col min="2051" max="2051" width="13" style="8" bestFit="1" customWidth="1"/>
    <col min="2052" max="2052" width="15.5546875" style="8" bestFit="1" customWidth="1"/>
    <col min="2053" max="2053" width="13" style="8" bestFit="1" customWidth="1"/>
    <col min="2054" max="2054" width="15.5546875" style="8" bestFit="1" customWidth="1"/>
    <col min="2055" max="2300" width="8.88671875" style="8"/>
    <col min="2301" max="2301" width="6.33203125" style="8" customWidth="1"/>
    <col min="2302" max="2302" width="3.6640625" style="8" customWidth="1"/>
    <col min="2303" max="2303" width="51" style="8" customWidth="1"/>
    <col min="2304" max="2304" width="15.44140625" style="8" customWidth="1"/>
    <col min="2305" max="2305" width="13" style="8" bestFit="1" customWidth="1"/>
    <col min="2306" max="2306" width="15.5546875" style="8" bestFit="1" customWidth="1"/>
    <col min="2307" max="2307" width="13" style="8" bestFit="1" customWidth="1"/>
    <col min="2308" max="2308" width="15.5546875" style="8" bestFit="1" customWidth="1"/>
    <col min="2309" max="2309" width="13" style="8" bestFit="1" customWidth="1"/>
    <col min="2310" max="2310" width="15.5546875" style="8" bestFit="1" customWidth="1"/>
    <col min="2311" max="2556" width="8.88671875" style="8"/>
    <col min="2557" max="2557" width="6.33203125" style="8" customWidth="1"/>
    <col min="2558" max="2558" width="3.6640625" style="8" customWidth="1"/>
    <col min="2559" max="2559" width="51" style="8" customWidth="1"/>
    <col min="2560" max="2560" width="15.44140625" style="8" customWidth="1"/>
    <col min="2561" max="2561" width="13" style="8" bestFit="1" customWidth="1"/>
    <col min="2562" max="2562" width="15.5546875" style="8" bestFit="1" customWidth="1"/>
    <col min="2563" max="2563" width="13" style="8" bestFit="1" customWidth="1"/>
    <col min="2564" max="2564" width="15.5546875" style="8" bestFit="1" customWidth="1"/>
    <col min="2565" max="2565" width="13" style="8" bestFit="1" customWidth="1"/>
    <col min="2566" max="2566" width="15.5546875" style="8" bestFit="1" customWidth="1"/>
    <col min="2567" max="2812" width="8.88671875" style="8"/>
    <col min="2813" max="2813" width="6.33203125" style="8" customWidth="1"/>
    <col min="2814" max="2814" width="3.6640625" style="8" customWidth="1"/>
    <col min="2815" max="2815" width="51" style="8" customWidth="1"/>
    <col min="2816" max="2816" width="15.44140625" style="8" customWidth="1"/>
    <col min="2817" max="2817" width="13" style="8" bestFit="1" customWidth="1"/>
    <col min="2818" max="2818" width="15.5546875" style="8" bestFit="1" customWidth="1"/>
    <col min="2819" max="2819" width="13" style="8" bestFit="1" customWidth="1"/>
    <col min="2820" max="2820" width="15.5546875" style="8" bestFit="1" customWidth="1"/>
    <col min="2821" max="2821" width="13" style="8" bestFit="1" customWidth="1"/>
    <col min="2822" max="2822" width="15.5546875" style="8" bestFit="1" customWidth="1"/>
    <col min="2823" max="3068" width="8.88671875" style="8"/>
    <col min="3069" max="3069" width="6.33203125" style="8" customWidth="1"/>
    <col min="3070" max="3070" width="3.6640625" style="8" customWidth="1"/>
    <col min="3071" max="3071" width="51" style="8" customWidth="1"/>
    <col min="3072" max="3072" width="15.44140625" style="8" customWidth="1"/>
    <col min="3073" max="3073" width="13" style="8" bestFit="1" customWidth="1"/>
    <col min="3074" max="3074" width="15.5546875" style="8" bestFit="1" customWidth="1"/>
    <col min="3075" max="3075" width="13" style="8" bestFit="1" customWidth="1"/>
    <col min="3076" max="3076" width="15.5546875" style="8" bestFit="1" customWidth="1"/>
    <col min="3077" max="3077" width="13" style="8" bestFit="1" customWidth="1"/>
    <col min="3078" max="3078" width="15.5546875" style="8" bestFit="1" customWidth="1"/>
    <col min="3079" max="3324" width="8.88671875" style="8"/>
    <col min="3325" max="3325" width="6.33203125" style="8" customWidth="1"/>
    <col min="3326" max="3326" width="3.6640625" style="8" customWidth="1"/>
    <col min="3327" max="3327" width="51" style="8" customWidth="1"/>
    <col min="3328" max="3328" width="15.44140625" style="8" customWidth="1"/>
    <col min="3329" max="3329" width="13" style="8" bestFit="1" customWidth="1"/>
    <col min="3330" max="3330" width="15.5546875" style="8" bestFit="1" customWidth="1"/>
    <col min="3331" max="3331" width="13" style="8" bestFit="1" customWidth="1"/>
    <col min="3332" max="3332" width="15.5546875" style="8" bestFit="1" customWidth="1"/>
    <col min="3333" max="3333" width="13" style="8" bestFit="1" customWidth="1"/>
    <col min="3334" max="3334" width="15.5546875" style="8" bestFit="1" customWidth="1"/>
    <col min="3335" max="3580" width="8.88671875" style="8"/>
    <col min="3581" max="3581" width="6.33203125" style="8" customWidth="1"/>
    <col min="3582" max="3582" width="3.6640625" style="8" customWidth="1"/>
    <col min="3583" max="3583" width="51" style="8" customWidth="1"/>
    <col min="3584" max="3584" width="15.44140625" style="8" customWidth="1"/>
    <col min="3585" max="3585" width="13" style="8" bestFit="1" customWidth="1"/>
    <col min="3586" max="3586" width="15.5546875" style="8" bestFit="1" customWidth="1"/>
    <col min="3587" max="3587" width="13" style="8" bestFit="1" customWidth="1"/>
    <col min="3588" max="3588" width="15.5546875" style="8" bestFit="1" customWidth="1"/>
    <col min="3589" max="3589" width="13" style="8" bestFit="1" customWidth="1"/>
    <col min="3590" max="3590" width="15.5546875" style="8" bestFit="1" customWidth="1"/>
    <col min="3591" max="3836" width="8.88671875" style="8"/>
    <col min="3837" max="3837" width="6.33203125" style="8" customWidth="1"/>
    <col min="3838" max="3838" width="3.6640625" style="8" customWidth="1"/>
    <col min="3839" max="3839" width="51" style="8" customWidth="1"/>
    <col min="3840" max="3840" width="15.44140625" style="8" customWidth="1"/>
    <col min="3841" max="3841" width="13" style="8" bestFit="1" customWidth="1"/>
    <col min="3842" max="3842" width="15.5546875" style="8" bestFit="1" customWidth="1"/>
    <col min="3843" max="3843" width="13" style="8" bestFit="1" customWidth="1"/>
    <col min="3844" max="3844" width="15.5546875" style="8" bestFit="1" customWidth="1"/>
    <col min="3845" max="3845" width="13" style="8" bestFit="1" customWidth="1"/>
    <col min="3846" max="3846" width="15.5546875" style="8" bestFit="1" customWidth="1"/>
    <col min="3847" max="4092" width="8.88671875" style="8"/>
    <col min="4093" max="4093" width="6.33203125" style="8" customWidth="1"/>
    <col min="4094" max="4094" width="3.6640625" style="8" customWidth="1"/>
    <col min="4095" max="4095" width="51" style="8" customWidth="1"/>
    <col min="4096" max="4096" width="15.44140625" style="8" customWidth="1"/>
    <col min="4097" max="4097" width="13" style="8" bestFit="1" customWidth="1"/>
    <col min="4098" max="4098" width="15.5546875" style="8" bestFit="1" customWidth="1"/>
    <col min="4099" max="4099" width="13" style="8" bestFit="1" customWidth="1"/>
    <col min="4100" max="4100" width="15.5546875" style="8" bestFit="1" customWidth="1"/>
    <col min="4101" max="4101" width="13" style="8" bestFit="1" customWidth="1"/>
    <col min="4102" max="4102" width="15.5546875" style="8" bestFit="1" customWidth="1"/>
    <col min="4103" max="4348" width="8.88671875" style="8"/>
    <col min="4349" max="4349" width="6.33203125" style="8" customWidth="1"/>
    <col min="4350" max="4350" width="3.6640625" style="8" customWidth="1"/>
    <col min="4351" max="4351" width="51" style="8" customWidth="1"/>
    <col min="4352" max="4352" width="15.44140625" style="8" customWidth="1"/>
    <col min="4353" max="4353" width="13" style="8" bestFit="1" customWidth="1"/>
    <col min="4354" max="4354" width="15.5546875" style="8" bestFit="1" customWidth="1"/>
    <col min="4355" max="4355" width="13" style="8" bestFit="1" customWidth="1"/>
    <col min="4356" max="4356" width="15.5546875" style="8" bestFit="1" customWidth="1"/>
    <col min="4357" max="4357" width="13" style="8" bestFit="1" customWidth="1"/>
    <col min="4358" max="4358" width="15.5546875" style="8" bestFit="1" customWidth="1"/>
    <col min="4359" max="4604" width="8.88671875" style="8"/>
    <col min="4605" max="4605" width="6.33203125" style="8" customWidth="1"/>
    <col min="4606" max="4606" width="3.6640625" style="8" customWidth="1"/>
    <col min="4607" max="4607" width="51" style="8" customWidth="1"/>
    <col min="4608" max="4608" width="15.44140625" style="8" customWidth="1"/>
    <col min="4609" max="4609" width="13" style="8" bestFit="1" customWidth="1"/>
    <col min="4610" max="4610" width="15.5546875" style="8" bestFit="1" customWidth="1"/>
    <col min="4611" max="4611" width="13" style="8" bestFit="1" customWidth="1"/>
    <col min="4612" max="4612" width="15.5546875" style="8" bestFit="1" customWidth="1"/>
    <col min="4613" max="4613" width="13" style="8" bestFit="1" customWidth="1"/>
    <col min="4614" max="4614" width="15.5546875" style="8" bestFit="1" customWidth="1"/>
    <col min="4615" max="4860" width="8.88671875" style="8"/>
    <col min="4861" max="4861" width="6.33203125" style="8" customWidth="1"/>
    <col min="4862" max="4862" width="3.6640625" style="8" customWidth="1"/>
    <col min="4863" max="4863" width="51" style="8" customWidth="1"/>
    <col min="4864" max="4864" width="15.44140625" style="8" customWidth="1"/>
    <col min="4865" max="4865" width="13" style="8" bestFit="1" customWidth="1"/>
    <col min="4866" max="4866" width="15.5546875" style="8" bestFit="1" customWidth="1"/>
    <col min="4867" max="4867" width="13" style="8" bestFit="1" customWidth="1"/>
    <col min="4868" max="4868" width="15.5546875" style="8" bestFit="1" customWidth="1"/>
    <col min="4869" max="4869" width="13" style="8" bestFit="1" customWidth="1"/>
    <col min="4870" max="4870" width="15.5546875" style="8" bestFit="1" customWidth="1"/>
    <col min="4871" max="5116" width="8.88671875" style="8"/>
    <col min="5117" max="5117" width="6.33203125" style="8" customWidth="1"/>
    <col min="5118" max="5118" width="3.6640625" style="8" customWidth="1"/>
    <col min="5119" max="5119" width="51" style="8" customWidth="1"/>
    <col min="5120" max="5120" width="15.44140625" style="8" customWidth="1"/>
    <col min="5121" max="5121" width="13" style="8" bestFit="1" customWidth="1"/>
    <col min="5122" max="5122" width="15.5546875" style="8" bestFit="1" customWidth="1"/>
    <col min="5123" max="5123" width="13" style="8" bestFit="1" customWidth="1"/>
    <col min="5124" max="5124" width="15.5546875" style="8" bestFit="1" customWidth="1"/>
    <col min="5125" max="5125" width="13" style="8" bestFit="1" customWidth="1"/>
    <col min="5126" max="5126" width="15.5546875" style="8" bestFit="1" customWidth="1"/>
    <col min="5127" max="5372" width="8.88671875" style="8"/>
    <col min="5373" max="5373" width="6.33203125" style="8" customWidth="1"/>
    <col min="5374" max="5374" width="3.6640625" style="8" customWidth="1"/>
    <col min="5375" max="5375" width="51" style="8" customWidth="1"/>
    <col min="5376" max="5376" width="15.44140625" style="8" customWidth="1"/>
    <col min="5377" max="5377" width="13" style="8" bestFit="1" customWidth="1"/>
    <col min="5378" max="5378" width="15.5546875" style="8" bestFit="1" customWidth="1"/>
    <col min="5379" max="5379" width="13" style="8" bestFit="1" customWidth="1"/>
    <col min="5380" max="5380" width="15.5546875" style="8" bestFit="1" customWidth="1"/>
    <col min="5381" max="5381" width="13" style="8" bestFit="1" customWidth="1"/>
    <col min="5382" max="5382" width="15.5546875" style="8" bestFit="1" customWidth="1"/>
    <col min="5383" max="5628" width="8.88671875" style="8"/>
    <col min="5629" max="5629" width="6.33203125" style="8" customWidth="1"/>
    <col min="5630" max="5630" width="3.6640625" style="8" customWidth="1"/>
    <col min="5631" max="5631" width="51" style="8" customWidth="1"/>
    <col min="5632" max="5632" width="15.44140625" style="8" customWidth="1"/>
    <col min="5633" max="5633" width="13" style="8" bestFit="1" customWidth="1"/>
    <col min="5634" max="5634" width="15.5546875" style="8" bestFit="1" customWidth="1"/>
    <col min="5635" max="5635" width="13" style="8" bestFit="1" customWidth="1"/>
    <col min="5636" max="5636" width="15.5546875" style="8" bestFit="1" customWidth="1"/>
    <col min="5637" max="5637" width="13" style="8" bestFit="1" customWidth="1"/>
    <col min="5638" max="5638" width="15.5546875" style="8" bestFit="1" customWidth="1"/>
    <col min="5639" max="5884" width="8.88671875" style="8"/>
    <col min="5885" max="5885" width="6.33203125" style="8" customWidth="1"/>
    <col min="5886" max="5886" width="3.6640625" style="8" customWidth="1"/>
    <col min="5887" max="5887" width="51" style="8" customWidth="1"/>
    <col min="5888" max="5888" width="15.44140625" style="8" customWidth="1"/>
    <col min="5889" max="5889" width="13" style="8" bestFit="1" customWidth="1"/>
    <col min="5890" max="5890" width="15.5546875" style="8" bestFit="1" customWidth="1"/>
    <col min="5891" max="5891" width="13" style="8" bestFit="1" customWidth="1"/>
    <col min="5892" max="5892" width="15.5546875" style="8" bestFit="1" customWidth="1"/>
    <col min="5893" max="5893" width="13" style="8" bestFit="1" customWidth="1"/>
    <col min="5894" max="5894" width="15.5546875" style="8" bestFit="1" customWidth="1"/>
    <col min="5895" max="6140" width="8.88671875" style="8"/>
    <col min="6141" max="6141" width="6.33203125" style="8" customWidth="1"/>
    <col min="6142" max="6142" width="3.6640625" style="8" customWidth="1"/>
    <col min="6143" max="6143" width="51" style="8" customWidth="1"/>
    <col min="6144" max="6144" width="15.44140625" style="8" customWidth="1"/>
    <col min="6145" max="6145" width="13" style="8" bestFit="1" customWidth="1"/>
    <col min="6146" max="6146" width="15.5546875" style="8" bestFit="1" customWidth="1"/>
    <col min="6147" max="6147" width="13" style="8" bestFit="1" customWidth="1"/>
    <col min="6148" max="6148" width="15.5546875" style="8" bestFit="1" customWidth="1"/>
    <col min="6149" max="6149" width="13" style="8" bestFit="1" customWidth="1"/>
    <col min="6150" max="6150" width="15.5546875" style="8" bestFit="1" customWidth="1"/>
    <col min="6151" max="6396" width="8.88671875" style="8"/>
    <col min="6397" max="6397" width="6.33203125" style="8" customWidth="1"/>
    <col min="6398" max="6398" width="3.6640625" style="8" customWidth="1"/>
    <col min="6399" max="6399" width="51" style="8" customWidth="1"/>
    <col min="6400" max="6400" width="15.44140625" style="8" customWidth="1"/>
    <col min="6401" max="6401" width="13" style="8" bestFit="1" customWidth="1"/>
    <col min="6402" max="6402" width="15.5546875" style="8" bestFit="1" customWidth="1"/>
    <col min="6403" max="6403" width="13" style="8" bestFit="1" customWidth="1"/>
    <col min="6404" max="6404" width="15.5546875" style="8" bestFit="1" customWidth="1"/>
    <col min="6405" max="6405" width="13" style="8" bestFit="1" customWidth="1"/>
    <col min="6406" max="6406" width="15.5546875" style="8" bestFit="1" customWidth="1"/>
    <col min="6407" max="6652" width="8.88671875" style="8"/>
    <col min="6653" max="6653" width="6.33203125" style="8" customWidth="1"/>
    <col min="6654" max="6654" width="3.6640625" style="8" customWidth="1"/>
    <col min="6655" max="6655" width="51" style="8" customWidth="1"/>
    <col min="6656" max="6656" width="15.44140625" style="8" customWidth="1"/>
    <col min="6657" max="6657" width="13" style="8" bestFit="1" customWidth="1"/>
    <col min="6658" max="6658" width="15.5546875" style="8" bestFit="1" customWidth="1"/>
    <col min="6659" max="6659" width="13" style="8" bestFit="1" customWidth="1"/>
    <col min="6660" max="6660" width="15.5546875" style="8" bestFit="1" customWidth="1"/>
    <col min="6661" max="6661" width="13" style="8" bestFit="1" customWidth="1"/>
    <col min="6662" max="6662" width="15.5546875" style="8" bestFit="1" customWidth="1"/>
    <col min="6663" max="6908" width="8.88671875" style="8"/>
    <col min="6909" max="6909" width="6.33203125" style="8" customWidth="1"/>
    <col min="6910" max="6910" width="3.6640625" style="8" customWidth="1"/>
    <col min="6911" max="6911" width="51" style="8" customWidth="1"/>
    <col min="6912" max="6912" width="15.44140625" style="8" customWidth="1"/>
    <col min="6913" max="6913" width="13" style="8" bestFit="1" customWidth="1"/>
    <col min="6914" max="6914" width="15.5546875" style="8" bestFit="1" customWidth="1"/>
    <col min="6915" max="6915" width="13" style="8" bestFit="1" customWidth="1"/>
    <col min="6916" max="6916" width="15.5546875" style="8" bestFit="1" customWidth="1"/>
    <col min="6917" max="6917" width="13" style="8" bestFit="1" customWidth="1"/>
    <col min="6918" max="6918" width="15.5546875" style="8" bestFit="1" customWidth="1"/>
    <col min="6919" max="7164" width="8.88671875" style="8"/>
    <col min="7165" max="7165" width="6.33203125" style="8" customWidth="1"/>
    <col min="7166" max="7166" width="3.6640625" style="8" customWidth="1"/>
    <col min="7167" max="7167" width="51" style="8" customWidth="1"/>
    <col min="7168" max="7168" width="15.44140625" style="8" customWidth="1"/>
    <col min="7169" max="7169" width="13" style="8" bestFit="1" customWidth="1"/>
    <col min="7170" max="7170" width="15.5546875" style="8" bestFit="1" customWidth="1"/>
    <col min="7171" max="7171" width="13" style="8" bestFit="1" customWidth="1"/>
    <col min="7172" max="7172" width="15.5546875" style="8" bestFit="1" customWidth="1"/>
    <col min="7173" max="7173" width="13" style="8" bestFit="1" customWidth="1"/>
    <col min="7174" max="7174" width="15.5546875" style="8" bestFit="1" customWidth="1"/>
    <col min="7175" max="7420" width="8.88671875" style="8"/>
    <col min="7421" max="7421" width="6.33203125" style="8" customWidth="1"/>
    <col min="7422" max="7422" width="3.6640625" style="8" customWidth="1"/>
    <col min="7423" max="7423" width="51" style="8" customWidth="1"/>
    <col min="7424" max="7424" width="15.44140625" style="8" customWidth="1"/>
    <col min="7425" max="7425" width="13" style="8" bestFit="1" customWidth="1"/>
    <col min="7426" max="7426" width="15.5546875" style="8" bestFit="1" customWidth="1"/>
    <col min="7427" max="7427" width="13" style="8" bestFit="1" customWidth="1"/>
    <col min="7428" max="7428" width="15.5546875" style="8" bestFit="1" customWidth="1"/>
    <col min="7429" max="7429" width="13" style="8" bestFit="1" customWidth="1"/>
    <col min="7430" max="7430" width="15.5546875" style="8" bestFit="1" customWidth="1"/>
    <col min="7431" max="7676" width="8.88671875" style="8"/>
    <col min="7677" max="7677" width="6.33203125" style="8" customWidth="1"/>
    <col min="7678" max="7678" width="3.6640625" style="8" customWidth="1"/>
    <col min="7679" max="7679" width="51" style="8" customWidth="1"/>
    <col min="7680" max="7680" width="15.44140625" style="8" customWidth="1"/>
    <col min="7681" max="7681" width="13" style="8" bestFit="1" customWidth="1"/>
    <col min="7682" max="7682" width="15.5546875" style="8" bestFit="1" customWidth="1"/>
    <col min="7683" max="7683" width="13" style="8" bestFit="1" customWidth="1"/>
    <col min="7684" max="7684" width="15.5546875" style="8" bestFit="1" customWidth="1"/>
    <col min="7685" max="7685" width="13" style="8" bestFit="1" customWidth="1"/>
    <col min="7686" max="7686" width="15.5546875" style="8" bestFit="1" customWidth="1"/>
    <col min="7687" max="7932" width="8.88671875" style="8"/>
    <col min="7933" max="7933" width="6.33203125" style="8" customWidth="1"/>
    <col min="7934" max="7934" width="3.6640625" style="8" customWidth="1"/>
    <col min="7935" max="7935" width="51" style="8" customWidth="1"/>
    <col min="7936" max="7936" width="15.44140625" style="8" customWidth="1"/>
    <col min="7937" max="7937" width="13" style="8" bestFit="1" customWidth="1"/>
    <col min="7938" max="7938" width="15.5546875" style="8" bestFit="1" customWidth="1"/>
    <col min="7939" max="7939" width="13" style="8" bestFit="1" customWidth="1"/>
    <col min="7940" max="7940" width="15.5546875" style="8" bestFit="1" customWidth="1"/>
    <col min="7941" max="7941" width="13" style="8" bestFit="1" customWidth="1"/>
    <col min="7942" max="7942" width="15.5546875" style="8" bestFit="1" customWidth="1"/>
    <col min="7943" max="8188" width="8.88671875" style="8"/>
    <col min="8189" max="8189" width="6.33203125" style="8" customWidth="1"/>
    <col min="8190" max="8190" width="3.6640625" style="8" customWidth="1"/>
    <col min="8191" max="8191" width="51" style="8" customWidth="1"/>
    <col min="8192" max="8192" width="15.44140625" style="8" customWidth="1"/>
    <col min="8193" max="8193" width="13" style="8" bestFit="1" customWidth="1"/>
    <col min="8194" max="8194" width="15.5546875" style="8" bestFit="1" customWidth="1"/>
    <col min="8195" max="8195" width="13" style="8" bestFit="1" customWidth="1"/>
    <col min="8196" max="8196" width="15.5546875" style="8" bestFit="1" customWidth="1"/>
    <col min="8197" max="8197" width="13" style="8" bestFit="1" customWidth="1"/>
    <col min="8198" max="8198" width="15.5546875" style="8" bestFit="1" customWidth="1"/>
    <col min="8199" max="8444" width="8.88671875" style="8"/>
    <col min="8445" max="8445" width="6.33203125" style="8" customWidth="1"/>
    <col min="8446" max="8446" width="3.6640625" style="8" customWidth="1"/>
    <col min="8447" max="8447" width="51" style="8" customWidth="1"/>
    <col min="8448" max="8448" width="15.44140625" style="8" customWidth="1"/>
    <col min="8449" max="8449" width="13" style="8" bestFit="1" customWidth="1"/>
    <col min="8450" max="8450" width="15.5546875" style="8" bestFit="1" customWidth="1"/>
    <col min="8451" max="8451" width="13" style="8" bestFit="1" customWidth="1"/>
    <col min="8452" max="8452" width="15.5546875" style="8" bestFit="1" customWidth="1"/>
    <col min="8453" max="8453" width="13" style="8" bestFit="1" customWidth="1"/>
    <col min="8454" max="8454" width="15.5546875" style="8" bestFit="1" customWidth="1"/>
    <col min="8455" max="8700" width="8.88671875" style="8"/>
    <col min="8701" max="8701" width="6.33203125" style="8" customWidth="1"/>
    <col min="8702" max="8702" width="3.6640625" style="8" customWidth="1"/>
    <col min="8703" max="8703" width="51" style="8" customWidth="1"/>
    <col min="8704" max="8704" width="15.44140625" style="8" customWidth="1"/>
    <col min="8705" max="8705" width="13" style="8" bestFit="1" customWidth="1"/>
    <col min="8706" max="8706" width="15.5546875" style="8" bestFit="1" customWidth="1"/>
    <col min="8707" max="8707" width="13" style="8" bestFit="1" customWidth="1"/>
    <col min="8708" max="8708" width="15.5546875" style="8" bestFit="1" customWidth="1"/>
    <col min="8709" max="8709" width="13" style="8" bestFit="1" customWidth="1"/>
    <col min="8710" max="8710" width="15.5546875" style="8" bestFit="1" customWidth="1"/>
    <col min="8711" max="8956" width="8.88671875" style="8"/>
    <col min="8957" max="8957" width="6.33203125" style="8" customWidth="1"/>
    <col min="8958" max="8958" width="3.6640625" style="8" customWidth="1"/>
    <col min="8959" max="8959" width="51" style="8" customWidth="1"/>
    <col min="8960" max="8960" width="15.44140625" style="8" customWidth="1"/>
    <col min="8961" max="8961" width="13" style="8" bestFit="1" customWidth="1"/>
    <col min="8962" max="8962" width="15.5546875" style="8" bestFit="1" customWidth="1"/>
    <col min="8963" max="8963" width="13" style="8" bestFit="1" customWidth="1"/>
    <col min="8964" max="8964" width="15.5546875" style="8" bestFit="1" customWidth="1"/>
    <col min="8965" max="8965" width="13" style="8" bestFit="1" customWidth="1"/>
    <col min="8966" max="8966" width="15.5546875" style="8" bestFit="1" customWidth="1"/>
    <col min="8967" max="9212" width="8.88671875" style="8"/>
    <col min="9213" max="9213" width="6.33203125" style="8" customWidth="1"/>
    <col min="9214" max="9214" width="3.6640625" style="8" customWidth="1"/>
    <col min="9215" max="9215" width="51" style="8" customWidth="1"/>
    <col min="9216" max="9216" width="15.44140625" style="8" customWidth="1"/>
    <col min="9217" max="9217" width="13" style="8" bestFit="1" customWidth="1"/>
    <col min="9218" max="9218" width="15.5546875" style="8" bestFit="1" customWidth="1"/>
    <col min="9219" max="9219" width="13" style="8" bestFit="1" customWidth="1"/>
    <col min="9220" max="9220" width="15.5546875" style="8" bestFit="1" customWidth="1"/>
    <col min="9221" max="9221" width="13" style="8" bestFit="1" customWidth="1"/>
    <col min="9222" max="9222" width="15.5546875" style="8" bestFit="1" customWidth="1"/>
    <col min="9223" max="9468" width="8.88671875" style="8"/>
    <col min="9469" max="9469" width="6.33203125" style="8" customWidth="1"/>
    <col min="9470" max="9470" width="3.6640625" style="8" customWidth="1"/>
    <col min="9471" max="9471" width="51" style="8" customWidth="1"/>
    <col min="9472" max="9472" width="15.44140625" style="8" customWidth="1"/>
    <col min="9473" max="9473" width="13" style="8" bestFit="1" customWidth="1"/>
    <col min="9474" max="9474" width="15.5546875" style="8" bestFit="1" customWidth="1"/>
    <col min="9475" max="9475" width="13" style="8" bestFit="1" customWidth="1"/>
    <col min="9476" max="9476" width="15.5546875" style="8" bestFit="1" customWidth="1"/>
    <col min="9477" max="9477" width="13" style="8" bestFit="1" customWidth="1"/>
    <col min="9478" max="9478" width="15.5546875" style="8" bestFit="1" customWidth="1"/>
    <col min="9479" max="9724" width="8.88671875" style="8"/>
    <col min="9725" max="9725" width="6.33203125" style="8" customWidth="1"/>
    <col min="9726" max="9726" width="3.6640625" style="8" customWidth="1"/>
    <col min="9727" max="9727" width="51" style="8" customWidth="1"/>
    <col min="9728" max="9728" width="15.44140625" style="8" customWidth="1"/>
    <col min="9729" max="9729" width="13" style="8" bestFit="1" customWidth="1"/>
    <col min="9730" max="9730" width="15.5546875" style="8" bestFit="1" customWidth="1"/>
    <col min="9731" max="9731" width="13" style="8" bestFit="1" customWidth="1"/>
    <col min="9732" max="9732" width="15.5546875" style="8" bestFit="1" customWidth="1"/>
    <col min="9733" max="9733" width="13" style="8" bestFit="1" customWidth="1"/>
    <col min="9734" max="9734" width="15.5546875" style="8" bestFit="1" customWidth="1"/>
    <col min="9735" max="9980" width="8.88671875" style="8"/>
    <col min="9981" max="9981" width="6.33203125" style="8" customWidth="1"/>
    <col min="9982" max="9982" width="3.6640625" style="8" customWidth="1"/>
    <col min="9983" max="9983" width="51" style="8" customWidth="1"/>
    <col min="9984" max="9984" width="15.44140625" style="8" customWidth="1"/>
    <col min="9985" max="9985" width="13" style="8" bestFit="1" customWidth="1"/>
    <col min="9986" max="9986" width="15.5546875" style="8" bestFit="1" customWidth="1"/>
    <col min="9987" max="9987" width="13" style="8" bestFit="1" customWidth="1"/>
    <col min="9988" max="9988" width="15.5546875" style="8" bestFit="1" customWidth="1"/>
    <col min="9989" max="9989" width="13" style="8" bestFit="1" customWidth="1"/>
    <col min="9990" max="9990" width="15.5546875" style="8" bestFit="1" customWidth="1"/>
    <col min="9991" max="10236" width="8.88671875" style="8"/>
    <col min="10237" max="10237" width="6.33203125" style="8" customWidth="1"/>
    <col min="10238" max="10238" width="3.6640625" style="8" customWidth="1"/>
    <col min="10239" max="10239" width="51" style="8" customWidth="1"/>
    <col min="10240" max="10240" width="15.44140625" style="8" customWidth="1"/>
    <col min="10241" max="10241" width="13" style="8" bestFit="1" customWidth="1"/>
    <col min="10242" max="10242" width="15.5546875" style="8" bestFit="1" customWidth="1"/>
    <col min="10243" max="10243" width="13" style="8" bestFit="1" customWidth="1"/>
    <col min="10244" max="10244" width="15.5546875" style="8" bestFit="1" customWidth="1"/>
    <col min="10245" max="10245" width="13" style="8" bestFit="1" customWidth="1"/>
    <col min="10246" max="10246" width="15.5546875" style="8" bestFit="1" customWidth="1"/>
    <col min="10247" max="10492" width="8.88671875" style="8"/>
    <col min="10493" max="10493" width="6.33203125" style="8" customWidth="1"/>
    <col min="10494" max="10494" width="3.6640625" style="8" customWidth="1"/>
    <col min="10495" max="10495" width="51" style="8" customWidth="1"/>
    <col min="10496" max="10496" width="15.44140625" style="8" customWidth="1"/>
    <col min="10497" max="10497" width="13" style="8" bestFit="1" customWidth="1"/>
    <col min="10498" max="10498" width="15.5546875" style="8" bestFit="1" customWidth="1"/>
    <col min="10499" max="10499" width="13" style="8" bestFit="1" customWidth="1"/>
    <col min="10500" max="10500" width="15.5546875" style="8" bestFit="1" customWidth="1"/>
    <col min="10501" max="10501" width="13" style="8" bestFit="1" customWidth="1"/>
    <col min="10502" max="10502" width="15.5546875" style="8" bestFit="1" customWidth="1"/>
    <col min="10503" max="10748" width="8.88671875" style="8"/>
    <col min="10749" max="10749" width="6.33203125" style="8" customWidth="1"/>
    <col min="10750" max="10750" width="3.6640625" style="8" customWidth="1"/>
    <col min="10751" max="10751" width="51" style="8" customWidth="1"/>
    <col min="10752" max="10752" width="15.44140625" style="8" customWidth="1"/>
    <col min="10753" max="10753" width="13" style="8" bestFit="1" customWidth="1"/>
    <col min="10754" max="10754" width="15.5546875" style="8" bestFit="1" customWidth="1"/>
    <col min="10755" max="10755" width="13" style="8" bestFit="1" customWidth="1"/>
    <col min="10756" max="10756" width="15.5546875" style="8" bestFit="1" customWidth="1"/>
    <col min="10757" max="10757" width="13" style="8" bestFit="1" customWidth="1"/>
    <col min="10758" max="10758" width="15.5546875" style="8" bestFit="1" customWidth="1"/>
    <col min="10759" max="11004" width="8.88671875" style="8"/>
    <col min="11005" max="11005" width="6.33203125" style="8" customWidth="1"/>
    <col min="11006" max="11006" width="3.6640625" style="8" customWidth="1"/>
    <col min="11007" max="11007" width="51" style="8" customWidth="1"/>
    <col min="11008" max="11008" width="15.44140625" style="8" customWidth="1"/>
    <col min="11009" max="11009" width="13" style="8" bestFit="1" customWidth="1"/>
    <col min="11010" max="11010" width="15.5546875" style="8" bestFit="1" customWidth="1"/>
    <col min="11011" max="11011" width="13" style="8" bestFit="1" customWidth="1"/>
    <col min="11012" max="11012" width="15.5546875" style="8" bestFit="1" customWidth="1"/>
    <col min="11013" max="11013" width="13" style="8" bestFit="1" customWidth="1"/>
    <col min="11014" max="11014" width="15.5546875" style="8" bestFit="1" customWidth="1"/>
    <col min="11015" max="11260" width="8.88671875" style="8"/>
    <col min="11261" max="11261" width="6.33203125" style="8" customWidth="1"/>
    <col min="11262" max="11262" width="3.6640625" style="8" customWidth="1"/>
    <col min="11263" max="11263" width="51" style="8" customWidth="1"/>
    <col min="11264" max="11264" width="15.44140625" style="8" customWidth="1"/>
    <col min="11265" max="11265" width="13" style="8" bestFit="1" customWidth="1"/>
    <col min="11266" max="11266" width="15.5546875" style="8" bestFit="1" customWidth="1"/>
    <col min="11267" max="11267" width="13" style="8" bestFit="1" customWidth="1"/>
    <col min="11268" max="11268" width="15.5546875" style="8" bestFit="1" customWidth="1"/>
    <col min="11269" max="11269" width="13" style="8" bestFit="1" customWidth="1"/>
    <col min="11270" max="11270" width="15.5546875" style="8" bestFit="1" customWidth="1"/>
    <col min="11271" max="11516" width="8.88671875" style="8"/>
    <col min="11517" max="11517" width="6.33203125" style="8" customWidth="1"/>
    <col min="11518" max="11518" width="3.6640625" style="8" customWidth="1"/>
    <col min="11519" max="11519" width="51" style="8" customWidth="1"/>
    <col min="11520" max="11520" width="15.44140625" style="8" customWidth="1"/>
    <col min="11521" max="11521" width="13" style="8" bestFit="1" customWidth="1"/>
    <col min="11522" max="11522" width="15.5546875" style="8" bestFit="1" customWidth="1"/>
    <col min="11523" max="11523" width="13" style="8" bestFit="1" customWidth="1"/>
    <col min="11524" max="11524" width="15.5546875" style="8" bestFit="1" customWidth="1"/>
    <col min="11525" max="11525" width="13" style="8" bestFit="1" customWidth="1"/>
    <col min="11526" max="11526" width="15.5546875" style="8" bestFit="1" customWidth="1"/>
    <col min="11527" max="11772" width="8.88671875" style="8"/>
    <col min="11773" max="11773" width="6.33203125" style="8" customWidth="1"/>
    <col min="11774" max="11774" width="3.6640625" style="8" customWidth="1"/>
    <col min="11775" max="11775" width="51" style="8" customWidth="1"/>
    <col min="11776" max="11776" width="15.44140625" style="8" customWidth="1"/>
    <col min="11777" max="11777" width="13" style="8" bestFit="1" customWidth="1"/>
    <col min="11778" max="11778" width="15.5546875" style="8" bestFit="1" customWidth="1"/>
    <col min="11779" max="11779" width="13" style="8" bestFit="1" customWidth="1"/>
    <col min="11780" max="11780" width="15.5546875" style="8" bestFit="1" customWidth="1"/>
    <col min="11781" max="11781" width="13" style="8" bestFit="1" customWidth="1"/>
    <col min="11782" max="11782" width="15.5546875" style="8" bestFit="1" customWidth="1"/>
    <col min="11783" max="12028" width="8.88671875" style="8"/>
    <col min="12029" max="12029" width="6.33203125" style="8" customWidth="1"/>
    <col min="12030" max="12030" width="3.6640625" style="8" customWidth="1"/>
    <col min="12031" max="12031" width="51" style="8" customWidth="1"/>
    <col min="12032" max="12032" width="15.44140625" style="8" customWidth="1"/>
    <col min="12033" max="12033" width="13" style="8" bestFit="1" customWidth="1"/>
    <col min="12034" max="12034" width="15.5546875" style="8" bestFit="1" customWidth="1"/>
    <col min="12035" max="12035" width="13" style="8" bestFit="1" customWidth="1"/>
    <col min="12036" max="12036" width="15.5546875" style="8" bestFit="1" customWidth="1"/>
    <col min="12037" max="12037" width="13" style="8" bestFit="1" customWidth="1"/>
    <col min="12038" max="12038" width="15.5546875" style="8" bestFit="1" customWidth="1"/>
    <col min="12039" max="12284" width="8.88671875" style="8"/>
    <col min="12285" max="12285" width="6.33203125" style="8" customWidth="1"/>
    <col min="12286" max="12286" width="3.6640625" style="8" customWidth="1"/>
    <col min="12287" max="12287" width="51" style="8" customWidth="1"/>
    <col min="12288" max="12288" width="15.44140625" style="8" customWidth="1"/>
    <col min="12289" max="12289" width="13" style="8" bestFit="1" customWidth="1"/>
    <col min="12290" max="12290" width="15.5546875" style="8" bestFit="1" customWidth="1"/>
    <col min="12291" max="12291" width="13" style="8" bestFit="1" customWidth="1"/>
    <col min="12292" max="12292" width="15.5546875" style="8" bestFit="1" customWidth="1"/>
    <col min="12293" max="12293" width="13" style="8" bestFit="1" customWidth="1"/>
    <col min="12294" max="12294" width="15.5546875" style="8" bestFit="1" customWidth="1"/>
    <col min="12295" max="12540" width="8.88671875" style="8"/>
    <col min="12541" max="12541" width="6.33203125" style="8" customWidth="1"/>
    <col min="12542" max="12542" width="3.6640625" style="8" customWidth="1"/>
    <col min="12543" max="12543" width="51" style="8" customWidth="1"/>
    <col min="12544" max="12544" width="15.44140625" style="8" customWidth="1"/>
    <col min="12545" max="12545" width="13" style="8" bestFit="1" customWidth="1"/>
    <col min="12546" max="12546" width="15.5546875" style="8" bestFit="1" customWidth="1"/>
    <col min="12547" max="12547" width="13" style="8" bestFit="1" customWidth="1"/>
    <col min="12548" max="12548" width="15.5546875" style="8" bestFit="1" customWidth="1"/>
    <col min="12549" max="12549" width="13" style="8" bestFit="1" customWidth="1"/>
    <col min="12550" max="12550" width="15.5546875" style="8" bestFit="1" customWidth="1"/>
    <col min="12551" max="12796" width="8.88671875" style="8"/>
    <col min="12797" max="12797" width="6.33203125" style="8" customWidth="1"/>
    <col min="12798" max="12798" width="3.6640625" style="8" customWidth="1"/>
    <col min="12799" max="12799" width="51" style="8" customWidth="1"/>
    <col min="12800" max="12800" width="15.44140625" style="8" customWidth="1"/>
    <col min="12801" max="12801" width="13" style="8" bestFit="1" customWidth="1"/>
    <col min="12802" max="12802" width="15.5546875" style="8" bestFit="1" customWidth="1"/>
    <col min="12803" max="12803" width="13" style="8" bestFit="1" customWidth="1"/>
    <col min="12804" max="12804" width="15.5546875" style="8" bestFit="1" customWidth="1"/>
    <col min="12805" max="12805" width="13" style="8" bestFit="1" customWidth="1"/>
    <col min="12806" max="12806" width="15.5546875" style="8" bestFit="1" customWidth="1"/>
    <col min="12807" max="13052" width="8.88671875" style="8"/>
    <col min="13053" max="13053" width="6.33203125" style="8" customWidth="1"/>
    <col min="13054" max="13054" width="3.6640625" style="8" customWidth="1"/>
    <col min="13055" max="13055" width="51" style="8" customWidth="1"/>
    <col min="13056" max="13056" width="15.44140625" style="8" customWidth="1"/>
    <col min="13057" max="13057" width="13" style="8" bestFit="1" customWidth="1"/>
    <col min="13058" max="13058" width="15.5546875" style="8" bestFit="1" customWidth="1"/>
    <col min="13059" max="13059" width="13" style="8" bestFit="1" customWidth="1"/>
    <col min="13060" max="13060" width="15.5546875" style="8" bestFit="1" customWidth="1"/>
    <col min="13061" max="13061" width="13" style="8" bestFit="1" customWidth="1"/>
    <col min="13062" max="13062" width="15.5546875" style="8" bestFit="1" customWidth="1"/>
    <col min="13063" max="13308" width="8.88671875" style="8"/>
    <col min="13309" max="13309" width="6.33203125" style="8" customWidth="1"/>
    <col min="13310" max="13310" width="3.6640625" style="8" customWidth="1"/>
    <col min="13311" max="13311" width="51" style="8" customWidth="1"/>
    <col min="13312" max="13312" width="15.44140625" style="8" customWidth="1"/>
    <col min="13313" max="13313" width="13" style="8" bestFit="1" customWidth="1"/>
    <col min="13314" max="13314" width="15.5546875" style="8" bestFit="1" customWidth="1"/>
    <col min="13315" max="13315" width="13" style="8" bestFit="1" customWidth="1"/>
    <col min="13316" max="13316" width="15.5546875" style="8" bestFit="1" customWidth="1"/>
    <col min="13317" max="13317" width="13" style="8" bestFit="1" customWidth="1"/>
    <col min="13318" max="13318" width="15.5546875" style="8" bestFit="1" customWidth="1"/>
    <col min="13319" max="13564" width="8.88671875" style="8"/>
    <col min="13565" max="13565" width="6.33203125" style="8" customWidth="1"/>
    <col min="13566" max="13566" width="3.6640625" style="8" customWidth="1"/>
    <col min="13567" max="13567" width="51" style="8" customWidth="1"/>
    <col min="13568" max="13568" width="15.44140625" style="8" customWidth="1"/>
    <col min="13569" max="13569" width="13" style="8" bestFit="1" customWidth="1"/>
    <col min="13570" max="13570" width="15.5546875" style="8" bestFit="1" customWidth="1"/>
    <col min="13571" max="13571" width="13" style="8" bestFit="1" customWidth="1"/>
    <col min="13572" max="13572" width="15.5546875" style="8" bestFit="1" customWidth="1"/>
    <col min="13573" max="13573" width="13" style="8" bestFit="1" customWidth="1"/>
    <col min="13574" max="13574" width="15.5546875" style="8" bestFit="1" customWidth="1"/>
    <col min="13575" max="13820" width="8.88671875" style="8"/>
    <col min="13821" max="13821" width="6.33203125" style="8" customWidth="1"/>
    <col min="13822" max="13822" width="3.6640625" style="8" customWidth="1"/>
    <col min="13823" max="13823" width="51" style="8" customWidth="1"/>
    <col min="13824" max="13824" width="15.44140625" style="8" customWidth="1"/>
    <col min="13825" max="13825" width="13" style="8" bestFit="1" customWidth="1"/>
    <col min="13826" max="13826" width="15.5546875" style="8" bestFit="1" customWidth="1"/>
    <col min="13827" max="13827" width="13" style="8" bestFit="1" customWidth="1"/>
    <col min="13828" max="13828" width="15.5546875" style="8" bestFit="1" customWidth="1"/>
    <col min="13829" max="13829" width="13" style="8" bestFit="1" customWidth="1"/>
    <col min="13830" max="13830" width="15.5546875" style="8" bestFit="1" customWidth="1"/>
    <col min="13831" max="14076" width="8.88671875" style="8"/>
    <col min="14077" max="14077" width="6.33203125" style="8" customWidth="1"/>
    <col min="14078" max="14078" width="3.6640625" style="8" customWidth="1"/>
    <col min="14079" max="14079" width="51" style="8" customWidth="1"/>
    <col min="14080" max="14080" width="15.44140625" style="8" customWidth="1"/>
    <col min="14081" max="14081" width="13" style="8" bestFit="1" customWidth="1"/>
    <col min="14082" max="14082" width="15.5546875" style="8" bestFit="1" customWidth="1"/>
    <col min="14083" max="14083" width="13" style="8" bestFit="1" customWidth="1"/>
    <col min="14084" max="14084" width="15.5546875" style="8" bestFit="1" customWidth="1"/>
    <col min="14085" max="14085" width="13" style="8" bestFit="1" customWidth="1"/>
    <col min="14086" max="14086" width="15.5546875" style="8" bestFit="1" customWidth="1"/>
    <col min="14087" max="14332" width="8.88671875" style="8"/>
    <col min="14333" max="14333" width="6.33203125" style="8" customWidth="1"/>
    <col min="14334" max="14334" width="3.6640625" style="8" customWidth="1"/>
    <col min="14335" max="14335" width="51" style="8" customWidth="1"/>
    <col min="14336" max="14336" width="15.44140625" style="8" customWidth="1"/>
    <col min="14337" max="14337" width="13" style="8" bestFit="1" customWidth="1"/>
    <col min="14338" max="14338" width="15.5546875" style="8" bestFit="1" customWidth="1"/>
    <col min="14339" max="14339" width="13" style="8" bestFit="1" customWidth="1"/>
    <col min="14340" max="14340" width="15.5546875" style="8" bestFit="1" customWidth="1"/>
    <col min="14341" max="14341" width="13" style="8" bestFit="1" customWidth="1"/>
    <col min="14342" max="14342" width="15.5546875" style="8" bestFit="1" customWidth="1"/>
    <col min="14343" max="14588" width="8.88671875" style="8"/>
    <col min="14589" max="14589" width="6.33203125" style="8" customWidth="1"/>
    <col min="14590" max="14590" width="3.6640625" style="8" customWidth="1"/>
    <col min="14591" max="14591" width="51" style="8" customWidth="1"/>
    <col min="14592" max="14592" width="15.44140625" style="8" customWidth="1"/>
    <col min="14593" max="14593" width="13" style="8" bestFit="1" customWidth="1"/>
    <col min="14594" max="14594" width="15.5546875" style="8" bestFit="1" customWidth="1"/>
    <col min="14595" max="14595" width="13" style="8" bestFit="1" customWidth="1"/>
    <col min="14596" max="14596" width="15.5546875" style="8" bestFit="1" customWidth="1"/>
    <col min="14597" max="14597" width="13" style="8" bestFit="1" customWidth="1"/>
    <col min="14598" max="14598" width="15.5546875" style="8" bestFit="1" customWidth="1"/>
    <col min="14599" max="14844" width="8.88671875" style="8"/>
    <col min="14845" max="14845" width="6.33203125" style="8" customWidth="1"/>
    <col min="14846" max="14846" width="3.6640625" style="8" customWidth="1"/>
    <col min="14847" max="14847" width="51" style="8" customWidth="1"/>
    <col min="14848" max="14848" width="15.44140625" style="8" customWidth="1"/>
    <col min="14849" max="14849" width="13" style="8" bestFit="1" customWidth="1"/>
    <col min="14850" max="14850" width="15.5546875" style="8" bestFit="1" customWidth="1"/>
    <col min="14851" max="14851" width="13" style="8" bestFit="1" customWidth="1"/>
    <col min="14852" max="14852" width="15.5546875" style="8" bestFit="1" customWidth="1"/>
    <col min="14853" max="14853" width="13" style="8" bestFit="1" customWidth="1"/>
    <col min="14854" max="14854" width="15.5546875" style="8" bestFit="1" customWidth="1"/>
    <col min="14855" max="15100" width="8.88671875" style="8"/>
    <col min="15101" max="15101" width="6.33203125" style="8" customWidth="1"/>
    <col min="15102" max="15102" width="3.6640625" style="8" customWidth="1"/>
    <col min="15103" max="15103" width="51" style="8" customWidth="1"/>
    <col min="15104" max="15104" width="15.44140625" style="8" customWidth="1"/>
    <col min="15105" max="15105" width="13" style="8" bestFit="1" customWidth="1"/>
    <col min="15106" max="15106" width="15.5546875" style="8" bestFit="1" customWidth="1"/>
    <col min="15107" max="15107" width="13" style="8" bestFit="1" customWidth="1"/>
    <col min="15108" max="15108" width="15.5546875" style="8" bestFit="1" customWidth="1"/>
    <col min="15109" max="15109" width="13" style="8" bestFit="1" customWidth="1"/>
    <col min="15110" max="15110" width="15.5546875" style="8" bestFit="1" customWidth="1"/>
    <col min="15111" max="15356" width="8.88671875" style="8"/>
    <col min="15357" max="15357" width="6.33203125" style="8" customWidth="1"/>
    <col min="15358" max="15358" width="3.6640625" style="8" customWidth="1"/>
    <col min="15359" max="15359" width="51" style="8" customWidth="1"/>
    <col min="15360" max="15360" width="15.44140625" style="8" customWidth="1"/>
    <col min="15361" max="15361" width="13" style="8" bestFit="1" customWidth="1"/>
    <col min="15362" max="15362" width="15.5546875" style="8" bestFit="1" customWidth="1"/>
    <col min="15363" max="15363" width="13" style="8" bestFit="1" customWidth="1"/>
    <col min="15364" max="15364" width="15.5546875" style="8" bestFit="1" customWidth="1"/>
    <col min="15365" max="15365" width="13" style="8" bestFit="1" customWidth="1"/>
    <col min="15366" max="15366" width="15.5546875" style="8" bestFit="1" customWidth="1"/>
    <col min="15367" max="15612" width="8.88671875" style="8"/>
    <col min="15613" max="15613" width="6.33203125" style="8" customWidth="1"/>
    <col min="15614" max="15614" width="3.6640625" style="8" customWidth="1"/>
    <col min="15615" max="15615" width="51" style="8" customWidth="1"/>
    <col min="15616" max="15616" width="15.44140625" style="8" customWidth="1"/>
    <col min="15617" max="15617" width="13" style="8" bestFit="1" customWidth="1"/>
    <col min="15618" max="15618" width="15.5546875" style="8" bestFit="1" customWidth="1"/>
    <col min="15619" max="15619" width="13" style="8" bestFit="1" customWidth="1"/>
    <col min="15620" max="15620" width="15.5546875" style="8" bestFit="1" customWidth="1"/>
    <col min="15621" max="15621" width="13" style="8" bestFit="1" customWidth="1"/>
    <col min="15622" max="15622" width="15.5546875" style="8" bestFit="1" customWidth="1"/>
    <col min="15623" max="15868" width="8.88671875" style="8"/>
    <col min="15869" max="15869" width="6.33203125" style="8" customWidth="1"/>
    <col min="15870" max="15870" width="3.6640625" style="8" customWidth="1"/>
    <col min="15871" max="15871" width="51" style="8" customWidth="1"/>
    <col min="15872" max="15872" width="15.44140625" style="8" customWidth="1"/>
    <col min="15873" max="15873" width="13" style="8" bestFit="1" customWidth="1"/>
    <col min="15874" max="15874" width="15.5546875" style="8" bestFit="1" customWidth="1"/>
    <col min="15875" max="15875" width="13" style="8" bestFit="1" customWidth="1"/>
    <col min="15876" max="15876" width="15.5546875" style="8" bestFit="1" customWidth="1"/>
    <col min="15877" max="15877" width="13" style="8" bestFit="1" customWidth="1"/>
    <col min="15878" max="15878" width="15.5546875" style="8" bestFit="1" customWidth="1"/>
    <col min="15879" max="16124" width="8.88671875" style="8"/>
    <col min="16125" max="16125" width="6.33203125" style="8" customWidth="1"/>
    <col min="16126" max="16126" width="3.6640625" style="8" customWidth="1"/>
    <col min="16127" max="16127" width="51" style="8" customWidth="1"/>
    <col min="16128" max="16128" width="15.44140625" style="8" customWidth="1"/>
    <col min="16129" max="16129" width="13" style="8" bestFit="1" customWidth="1"/>
    <col min="16130" max="16130" width="15.5546875" style="8" bestFit="1" customWidth="1"/>
    <col min="16131" max="16131" width="13" style="8" bestFit="1" customWidth="1"/>
    <col min="16132" max="16132" width="15.5546875" style="8" bestFit="1" customWidth="1"/>
    <col min="16133" max="16133" width="13" style="8" bestFit="1" customWidth="1"/>
    <col min="16134" max="16134" width="15.5546875" style="8" bestFit="1" customWidth="1"/>
    <col min="16135" max="16384" width="8.88671875" style="8"/>
  </cols>
  <sheetData>
    <row r="1" spans="1:6" ht="24" customHeight="1" x14ac:dyDescent="0.3">
      <c r="A1" s="409" t="s">
        <v>49</v>
      </c>
      <c r="B1" s="410"/>
      <c r="C1" s="410"/>
      <c r="D1" s="410"/>
      <c r="E1" s="411"/>
      <c r="F1" s="21" t="str">
        <f>'[1]Sales &amp; Revenue Data'!I1</f>
        <v>QTR - 1</v>
      </c>
    </row>
    <row r="2" spans="1:6" ht="24" customHeight="1" thickBot="1" x14ac:dyDescent="0.35">
      <c r="A2" s="412" t="s">
        <v>97</v>
      </c>
      <c r="B2" s="413"/>
      <c r="C2" s="413"/>
      <c r="D2" s="413"/>
      <c r="E2" s="414"/>
      <c r="F2" s="28" t="s">
        <v>216</v>
      </c>
    </row>
    <row r="3" spans="1:6" ht="39.75" customHeight="1" x14ac:dyDescent="0.3">
      <c r="A3" s="415" t="s">
        <v>12</v>
      </c>
      <c r="B3" s="417" t="s">
        <v>13</v>
      </c>
      <c r="C3" s="418"/>
      <c r="D3" s="36" t="s">
        <v>233</v>
      </c>
      <c r="E3" s="329" t="s">
        <v>228</v>
      </c>
      <c r="F3" s="330"/>
    </row>
    <row r="4" spans="1:6" ht="24" customHeight="1" thickBot="1" x14ac:dyDescent="0.35">
      <c r="A4" s="416"/>
      <c r="B4" s="419"/>
      <c r="C4" s="420"/>
      <c r="D4" s="37" t="s">
        <v>16</v>
      </c>
      <c r="E4" s="41" t="s">
        <v>16</v>
      </c>
      <c r="F4" s="41" t="s">
        <v>16</v>
      </c>
    </row>
    <row r="5" spans="1:6" ht="24" customHeight="1" thickBot="1" x14ac:dyDescent="0.35">
      <c r="A5" s="27" t="s">
        <v>30</v>
      </c>
      <c r="B5" s="333" t="s">
        <v>51</v>
      </c>
      <c r="C5" s="421"/>
      <c r="D5" s="251"/>
      <c r="E5" s="42"/>
      <c r="F5" s="42"/>
    </row>
    <row r="6" spans="1:6" ht="24" customHeight="1" x14ac:dyDescent="0.3">
      <c r="A6" s="12"/>
      <c r="B6" s="10">
        <v>1</v>
      </c>
      <c r="C6" s="30" t="s">
        <v>67</v>
      </c>
      <c r="D6" s="131">
        <v>4438.7075999999997</v>
      </c>
      <c r="E6" s="199">
        <v>3242.85</v>
      </c>
      <c r="F6" s="43">
        <f>(D6-E6)/E6*100</f>
        <v>36.876747305610799</v>
      </c>
    </row>
    <row r="7" spans="1:6" ht="24" customHeight="1" x14ac:dyDescent="0.3">
      <c r="A7" s="12"/>
      <c r="B7" s="10">
        <v>2</v>
      </c>
      <c r="C7" s="30" t="s">
        <v>26</v>
      </c>
      <c r="D7" s="231">
        <v>136.28219999999999</v>
      </c>
      <c r="E7" s="51">
        <v>147.09</v>
      </c>
      <c r="F7" s="43">
        <f>(D7-E7)/E7*100</f>
        <v>-7.3477462777891187</v>
      </c>
    </row>
    <row r="8" spans="1:6" ht="24" customHeight="1" x14ac:dyDescent="0.3">
      <c r="A8" s="12"/>
      <c r="B8" s="10">
        <v>3</v>
      </c>
      <c r="C8" s="30" t="s">
        <v>74</v>
      </c>
      <c r="D8" s="231">
        <f>D9+D10+D11+D12+D13+D14+D15+D16+D17</f>
        <v>39.927100000000003</v>
      </c>
      <c r="E8" s="231">
        <v>35.103999999999999</v>
      </c>
      <c r="F8" s="43">
        <f>(D8-E8)/E8*100</f>
        <v>13.739459890610767</v>
      </c>
    </row>
    <row r="9" spans="1:6" ht="24" customHeight="1" x14ac:dyDescent="0.3">
      <c r="A9" s="12"/>
      <c r="B9" s="24" t="s">
        <v>30</v>
      </c>
      <c r="C9" s="31" t="s">
        <v>68</v>
      </c>
      <c r="D9" s="38">
        <v>0</v>
      </c>
      <c r="E9" s="231">
        <v>0</v>
      </c>
      <c r="F9" s="43" t="e">
        <f t="shared" ref="F9:F19" si="0">(D9-E9)/E9*100</f>
        <v>#DIV/0!</v>
      </c>
    </row>
    <row r="10" spans="1:6" ht="32.4" x14ac:dyDescent="0.3">
      <c r="A10" s="12"/>
      <c r="B10" s="24" t="s">
        <v>34</v>
      </c>
      <c r="C10" s="31" t="s">
        <v>69</v>
      </c>
      <c r="D10" s="133">
        <v>10.706799999999999</v>
      </c>
      <c r="E10" s="231">
        <v>3.4</v>
      </c>
      <c r="F10" s="43">
        <f t="shared" si="0"/>
        <v>214.90588235294115</v>
      </c>
    </row>
    <row r="11" spans="1:6" ht="24" customHeight="1" x14ac:dyDescent="0.3">
      <c r="A11" s="12"/>
      <c r="B11" s="24" t="s">
        <v>38</v>
      </c>
      <c r="C11" s="31" t="s">
        <v>70</v>
      </c>
      <c r="D11" s="133">
        <v>0.21690000000000001</v>
      </c>
      <c r="E11" s="231">
        <v>0.08</v>
      </c>
      <c r="F11" s="43">
        <f t="shared" si="0"/>
        <v>171.12500000000003</v>
      </c>
    </row>
    <row r="12" spans="1:6" ht="24" customHeight="1" x14ac:dyDescent="0.3">
      <c r="A12" s="12"/>
      <c r="B12" s="24" t="s">
        <v>39</v>
      </c>
      <c r="C12" s="31" t="s">
        <v>71</v>
      </c>
      <c r="D12" s="133">
        <v>26.967300000000002</v>
      </c>
      <c r="E12" s="231">
        <v>19.989999999999998</v>
      </c>
      <c r="F12" s="43">
        <f t="shared" si="0"/>
        <v>34.903951975988015</v>
      </c>
    </row>
    <row r="13" spans="1:6" ht="16.2" x14ac:dyDescent="0.3">
      <c r="A13" s="12"/>
      <c r="B13" s="24" t="s">
        <v>43</v>
      </c>
      <c r="C13" s="31" t="s">
        <v>72</v>
      </c>
      <c r="D13" s="133">
        <v>0</v>
      </c>
      <c r="E13" s="231">
        <v>0</v>
      </c>
      <c r="F13" s="43" t="e">
        <f t="shared" si="0"/>
        <v>#DIV/0!</v>
      </c>
    </row>
    <row r="14" spans="1:6" ht="16.2" x14ac:dyDescent="0.3">
      <c r="A14" s="12"/>
      <c r="B14" s="24" t="s">
        <v>45</v>
      </c>
      <c r="C14" s="31" t="s">
        <v>73</v>
      </c>
      <c r="D14" s="38">
        <v>3.5700000000000003E-2</v>
      </c>
      <c r="E14" s="231">
        <v>0.02</v>
      </c>
      <c r="F14" s="43">
        <f t="shared" si="0"/>
        <v>78.500000000000014</v>
      </c>
    </row>
    <row r="15" spans="1:6" ht="16.2" x14ac:dyDescent="0.3">
      <c r="A15" s="16"/>
      <c r="B15" s="127" t="s">
        <v>46</v>
      </c>
      <c r="C15" s="125" t="s">
        <v>167</v>
      </c>
      <c r="D15" s="134">
        <v>0.55649999999999999</v>
      </c>
      <c r="E15" s="231">
        <v>8.5403000000000002</v>
      </c>
      <c r="F15" s="44">
        <f t="shared" si="0"/>
        <v>-93.483835462454479</v>
      </c>
    </row>
    <row r="16" spans="1:6" ht="16.2" x14ac:dyDescent="0.3">
      <c r="A16" s="16"/>
      <c r="B16" s="127" t="s">
        <v>160</v>
      </c>
      <c r="C16" s="125" t="s">
        <v>159</v>
      </c>
      <c r="D16" s="134">
        <v>1.1531</v>
      </c>
      <c r="E16" s="231">
        <v>2.8551000000000002</v>
      </c>
      <c r="F16" s="44">
        <f t="shared" si="0"/>
        <v>-59.612623025463208</v>
      </c>
    </row>
    <row r="17" spans="1:6" ht="16.2" x14ac:dyDescent="0.3">
      <c r="A17" s="16"/>
      <c r="B17" s="127" t="s">
        <v>1</v>
      </c>
      <c r="C17" s="125" t="s">
        <v>161</v>
      </c>
      <c r="D17" s="134">
        <v>0.2908</v>
      </c>
      <c r="E17" s="231">
        <v>0.21859999999999999</v>
      </c>
      <c r="F17" s="44">
        <f t="shared" si="0"/>
        <v>33.028362305580977</v>
      </c>
    </row>
    <row r="18" spans="1:6" ht="24" customHeight="1" thickBot="1" x14ac:dyDescent="0.35">
      <c r="A18" s="16"/>
      <c r="B18" s="9">
        <v>4</v>
      </c>
      <c r="C18" s="32" t="s">
        <v>52</v>
      </c>
      <c r="D18" s="232">
        <v>59.454900000000002</v>
      </c>
      <c r="E18" s="52">
        <v>48.473600000000005</v>
      </c>
      <c r="F18" s="44">
        <f t="shared" si="0"/>
        <v>22.654187021388957</v>
      </c>
    </row>
    <row r="19" spans="1:6" ht="24" customHeight="1" thickBot="1" x14ac:dyDescent="0.35">
      <c r="A19" s="17"/>
      <c r="B19" s="18">
        <v>5</v>
      </c>
      <c r="C19" s="288" t="s">
        <v>75</v>
      </c>
      <c r="D19" s="212">
        <f>D6+D7+D8+D18</f>
        <v>4674.371799999999</v>
      </c>
      <c r="E19" s="212">
        <v>3473.53</v>
      </c>
      <c r="F19" s="45">
        <f t="shared" si="0"/>
        <v>34.571222934593877</v>
      </c>
    </row>
    <row r="20" spans="1:6" ht="24" customHeight="1" x14ac:dyDescent="0.3">
      <c r="A20" s="11" t="s">
        <v>34</v>
      </c>
      <c r="B20" s="320" t="s">
        <v>53</v>
      </c>
      <c r="C20" s="399"/>
      <c r="D20" s="39"/>
      <c r="E20" s="46"/>
      <c r="F20" s="46"/>
    </row>
    <row r="21" spans="1:6" ht="24" customHeight="1" x14ac:dyDescent="0.3">
      <c r="A21" s="11"/>
      <c r="B21" s="10">
        <v>1</v>
      </c>
      <c r="C21" s="30" t="s">
        <v>76</v>
      </c>
      <c r="D21" s="231">
        <v>4344.7563</v>
      </c>
      <c r="E21" s="224">
        <v>3151.45</v>
      </c>
      <c r="F21" s="43">
        <f t="shared" ref="F21:F41" si="1">(D21-E21)/E21*100</f>
        <v>37.865309619381563</v>
      </c>
    </row>
    <row r="22" spans="1:6" ht="24" customHeight="1" x14ac:dyDescent="0.3">
      <c r="A22" s="11"/>
      <c r="B22" s="24">
        <v>1.1000000000000001</v>
      </c>
      <c r="C22" s="34" t="s">
        <v>89</v>
      </c>
      <c r="D22" s="133">
        <v>4327.37</v>
      </c>
      <c r="E22" s="275">
        <v>3145.71</v>
      </c>
      <c r="F22" s="43">
        <f t="shared" si="1"/>
        <v>37.56417470141875</v>
      </c>
    </row>
    <row r="23" spans="1:6" ht="24" customHeight="1" x14ac:dyDescent="0.3">
      <c r="A23" s="11"/>
      <c r="B23" s="24">
        <v>1.2</v>
      </c>
      <c r="C23" s="34" t="s">
        <v>90</v>
      </c>
      <c r="D23" s="133">
        <v>0.20600000000000002</v>
      </c>
      <c r="E23" s="275">
        <v>0.05</v>
      </c>
      <c r="F23" s="43">
        <f t="shared" si="1"/>
        <v>312.00000000000006</v>
      </c>
    </row>
    <row r="24" spans="1:6" ht="24" customHeight="1" x14ac:dyDescent="0.3">
      <c r="A24" s="11"/>
      <c r="B24" s="24">
        <v>1.3</v>
      </c>
      <c r="C24" s="34" t="s">
        <v>91</v>
      </c>
      <c r="D24" s="133">
        <v>16.395299999999999</v>
      </c>
      <c r="E24" s="275">
        <v>4.9400000000000004</v>
      </c>
      <c r="F24" s="43">
        <f t="shared" si="1"/>
        <v>231.88866396761125</v>
      </c>
    </row>
    <row r="25" spans="1:6" ht="24" customHeight="1" x14ac:dyDescent="0.3">
      <c r="A25" s="11"/>
      <c r="B25" s="24">
        <v>1.4</v>
      </c>
      <c r="C25" s="34" t="s">
        <v>92</v>
      </c>
      <c r="D25" s="275">
        <v>0</v>
      </c>
      <c r="E25" s="275">
        <v>0</v>
      </c>
      <c r="F25" s="43" t="e">
        <f t="shared" si="1"/>
        <v>#DIV/0!</v>
      </c>
    </row>
    <row r="26" spans="1:6" ht="24" customHeight="1" x14ac:dyDescent="0.3">
      <c r="A26" s="11"/>
      <c r="B26" s="24">
        <v>1.5</v>
      </c>
      <c r="C26" s="277" t="s">
        <v>217</v>
      </c>
      <c r="D26" s="262">
        <v>0</v>
      </c>
      <c r="E26" s="225">
        <v>0</v>
      </c>
      <c r="F26" s="43" t="e">
        <f t="shared" si="1"/>
        <v>#DIV/0!</v>
      </c>
    </row>
    <row r="27" spans="1:6" ht="24" customHeight="1" x14ac:dyDescent="0.35">
      <c r="A27" s="12"/>
      <c r="B27" s="7">
        <v>1.6</v>
      </c>
      <c r="C27" s="33" t="s">
        <v>168</v>
      </c>
      <c r="D27" s="304">
        <v>0.78500000000000003</v>
      </c>
      <c r="E27" s="225">
        <v>0.75</v>
      </c>
      <c r="F27" s="43">
        <f t="shared" si="1"/>
        <v>4.6666666666666714</v>
      </c>
    </row>
    <row r="28" spans="1:6" ht="24" customHeight="1" x14ac:dyDescent="0.3">
      <c r="A28" s="12"/>
      <c r="B28" s="10">
        <v>2</v>
      </c>
      <c r="C28" s="30" t="s">
        <v>77</v>
      </c>
      <c r="D28" s="252">
        <v>197.12549999999999</v>
      </c>
      <c r="E28" s="226">
        <v>177.6</v>
      </c>
      <c r="F28" s="43">
        <f t="shared" si="1"/>
        <v>10.994087837837835</v>
      </c>
    </row>
    <row r="29" spans="1:6" ht="24" customHeight="1" x14ac:dyDescent="0.3">
      <c r="A29" s="12"/>
      <c r="B29" s="25">
        <v>2.1</v>
      </c>
      <c r="C29" s="33" t="s">
        <v>78</v>
      </c>
      <c r="D29" s="133">
        <v>179.42</v>
      </c>
      <c r="E29" s="275">
        <v>167.16</v>
      </c>
      <c r="F29" s="43">
        <f t="shared" si="1"/>
        <v>7.3342905001196401</v>
      </c>
    </row>
    <row r="30" spans="1:6" ht="24" customHeight="1" x14ac:dyDescent="0.3">
      <c r="A30" s="12"/>
      <c r="B30" s="25">
        <v>2.2000000000000002</v>
      </c>
      <c r="C30" s="33" t="s">
        <v>54</v>
      </c>
      <c r="D30" s="133">
        <v>17.685600000000001</v>
      </c>
      <c r="E30" s="275">
        <v>14.41</v>
      </c>
      <c r="F30" s="43">
        <f t="shared" si="1"/>
        <v>22.731436502428874</v>
      </c>
    </row>
    <row r="31" spans="1:6" ht="24" customHeight="1" x14ac:dyDescent="0.3">
      <c r="A31" s="12"/>
      <c r="B31" s="25">
        <v>2.2999999999999998</v>
      </c>
      <c r="C31" s="33" t="s">
        <v>79</v>
      </c>
      <c r="D31" s="133">
        <v>19.43</v>
      </c>
      <c r="E31" s="275">
        <v>16.52</v>
      </c>
      <c r="F31" s="43">
        <f t="shared" si="1"/>
        <v>17.615012106537531</v>
      </c>
    </row>
    <row r="32" spans="1:6" ht="24" customHeight="1" x14ac:dyDescent="0.3">
      <c r="A32" s="13"/>
      <c r="B32" s="25">
        <v>2.4</v>
      </c>
      <c r="C32" s="33" t="s">
        <v>80</v>
      </c>
      <c r="D32" s="133">
        <v>1.7398999999999996</v>
      </c>
      <c r="E32" s="275">
        <v>1.4</v>
      </c>
      <c r="F32" s="43">
        <f t="shared" si="1"/>
        <v>24.278571428571404</v>
      </c>
    </row>
    <row r="33" spans="1:10" ht="24" customHeight="1" x14ac:dyDescent="0.3">
      <c r="A33" s="13"/>
      <c r="B33" s="25">
        <v>2.5</v>
      </c>
      <c r="C33" s="33" t="s">
        <v>81</v>
      </c>
      <c r="D33" s="38">
        <v>0</v>
      </c>
      <c r="E33" s="38">
        <v>0</v>
      </c>
      <c r="F33" s="43" t="e">
        <f t="shared" si="1"/>
        <v>#DIV/0!</v>
      </c>
    </row>
    <row r="34" spans="1:10" ht="24" customHeight="1" x14ac:dyDescent="0.3">
      <c r="A34" s="13"/>
      <c r="B34" s="25">
        <v>2.6</v>
      </c>
      <c r="C34" s="33" t="s">
        <v>82</v>
      </c>
      <c r="D34" s="38">
        <v>0</v>
      </c>
      <c r="E34" s="38">
        <v>0</v>
      </c>
      <c r="F34" s="43" t="e">
        <f t="shared" si="1"/>
        <v>#DIV/0!</v>
      </c>
    </row>
    <row r="35" spans="1:10" ht="24" customHeight="1" x14ac:dyDescent="0.3">
      <c r="A35" s="13"/>
      <c r="B35" s="25">
        <v>2.7</v>
      </c>
      <c r="C35" s="33" t="s">
        <v>83</v>
      </c>
      <c r="D35" s="133">
        <v>-21.15</v>
      </c>
      <c r="E35" s="275">
        <v>-21.88</v>
      </c>
      <c r="F35" s="43">
        <f t="shared" si="1"/>
        <v>-3.336380255941501</v>
      </c>
    </row>
    <row r="36" spans="1:10" ht="24" customHeight="1" x14ac:dyDescent="0.3">
      <c r="A36" s="13"/>
      <c r="B36" s="278">
        <v>3</v>
      </c>
      <c r="C36" s="33" t="s">
        <v>25</v>
      </c>
      <c r="D36" s="133">
        <v>96.256699999999995</v>
      </c>
      <c r="E36" s="275">
        <v>96.82</v>
      </c>
      <c r="F36" s="43">
        <f t="shared" si="1"/>
        <v>-0.58180128072712067</v>
      </c>
    </row>
    <row r="37" spans="1:10" ht="24" customHeight="1" x14ac:dyDescent="0.3">
      <c r="A37" s="13"/>
      <c r="B37" s="278">
        <v>4</v>
      </c>
      <c r="C37" s="33" t="s">
        <v>84</v>
      </c>
      <c r="D37" s="133">
        <v>22.819500000000005</v>
      </c>
      <c r="E37" s="275">
        <v>22.08</v>
      </c>
      <c r="F37" s="43">
        <f t="shared" si="1"/>
        <v>3.3491847826087264</v>
      </c>
    </row>
    <row r="38" spans="1:10" ht="24" customHeight="1" x14ac:dyDescent="0.3">
      <c r="A38" s="13"/>
      <c r="B38" s="278">
        <v>5</v>
      </c>
      <c r="C38" s="33" t="s">
        <v>85</v>
      </c>
      <c r="D38" s="133">
        <v>0</v>
      </c>
      <c r="E38" s="275">
        <v>0</v>
      </c>
      <c r="F38" s="43" t="e">
        <f t="shared" si="1"/>
        <v>#DIV/0!</v>
      </c>
    </row>
    <row r="39" spans="1:10" ht="24" customHeight="1" x14ac:dyDescent="0.3">
      <c r="A39" s="13"/>
      <c r="B39" s="278">
        <v>6</v>
      </c>
      <c r="C39" s="33" t="s">
        <v>86</v>
      </c>
      <c r="D39" s="38">
        <v>0</v>
      </c>
      <c r="E39" s="38">
        <v>0</v>
      </c>
      <c r="F39" s="43" t="e">
        <f t="shared" si="1"/>
        <v>#DIV/0!</v>
      </c>
    </row>
    <row r="40" spans="1:10" ht="24" customHeight="1" thickBot="1" x14ac:dyDescent="0.35">
      <c r="A40" s="49"/>
      <c r="B40" s="15">
        <v>7</v>
      </c>
      <c r="C40" s="50" t="s">
        <v>87</v>
      </c>
      <c r="D40" s="134">
        <v>2.3199999999999998</v>
      </c>
      <c r="E40" s="57">
        <v>0.09</v>
      </c>
      <c r="F40" s="44">
        <f t="shared" si="1"/>
        <v>2477.7777777777778</v>
      </c>
    </row>
    <row r="41" spans="1:10" s="20" customFormat="1" ht="24" customHeight="1" thickBot="1" x14ac:dyDescent="0.35">
      <c r="A41" s="19"/>
      <c r="B41" s="18">
        <v>8</v>
      </c>
      <c r="C41" s="288" t="s">
        <v>88</v>
      </c>
      <c r="D41" s="253">
        <f>D21+D28+D36+D37+D38+D39+D40</f>
        <v>4663.2779999999993</v>
      </c>
      <c r="E41" s="253">
        <f>E21+E28+E36+E37+E38+E39+E40</f>
        <v>3448.04</v>
      </c>
      <c r="F41" s="45">
        <f t="shared" si="1"/>
        <v>35.244312710989412</v>
      </c>
      <c r="H41" s="8"/>
    </row>
    <row r="42" spans="1:10" ht="24" customHeight="1" thickBot="1" x14ac:dyDescent="0.35">
      <c r="A42" s="29"/>
      <c r="B42" s="400"/>
      <c r="C42" s="401"/>
      <c r="D42" s="40"/>
      <c r="E42" s="22"/>
      <c r="F42" s="22"/>
      <c r="J42" s="129"/>
    </row>
    <row r="43" spans="1:10" ht="24" customHeight="1" thickBot="1" x14ac:dyDescent="0.35">
      <c r="A43" s="14" t="s">
        <v>38</v>
      </c>
      <c r="B43" s="402" t="s">
        <v>55</v>
      </c>
      <c r="C43" s="403"/>
      <c r="D43" s="213">
        <f>D19-D41</f>
        <v>11.093799999999646</v>
      </c>
      <c r="E43" s="213">
        <f>E19-E41</f>
        <v>25.490000000000236</v>
      </c>
      <c r="F43" s="45">
        <f>(D43-E43)/E43*100</f>
        <v>-56.477834444882134</v>
      </c>
      <c r="H43" s="8">
        <v>26.25</v>
      </c>
    </row>
    <row r="44" spans="1:10" ht="24" customHeight="1" thickBot="1" x14ac:dyDescent="0.35">
      <c r="A44" s="404"/>
      <c r="B44" s="405"/>
      <c r="C44" s="405"/>
      <c r="D44" s="405"/>
      <c r="E44" s="405"/>
      <c r="F44" s="406"/>
      <c r="H44" s="130">
        <f>D43-H43</f>
        <v>-15.156200000000354</v>
      </c>
    </row>
    <row r="45" spans="1:10" ht="35.25" customHeight="1" x14ac:dyDescent="0.3">
      <c r="A45" s="407" t="s">
        <v>22</v>
      </c>
      <c r="B45" s="408"/>
      <c r="C45" s="315" t="s">
        <v>100</v>
      </c>
      <c r="D45" s="315"/>
      <c r="E45" s="315"/>
      <c r="F45" s="316"/>
    </row>
    <row r="46" spans="1:10" ht="29.25" customHeight="1" thickBot="1" x14ac:dyDescent="0.35">
      <c r="A46" s="305" t="s">
        <v>23</v>
      </c>
      <c r="B46" s="306"/>
      <c r="C46" s="396" t="s">
        <v>229</v>
      </c>
      <c r="D46" s="397"/>
      <c r="E46" s="397"/>
      <c r="F46" s="398"/>
    </row>
  </sheetData>
  <mergeCells count="14">
    <mergeCell ref="B5:C5"/>
    <mergeCell ref="A1:E1"/>
    <mergeCell ref="A2:E2"/>
    <mergeCell ref="A3:A4"/>
    <mergeCell ref="B3:C4"/>
    <mergeCell ref="E3:F3"/>
    <mergeCell ref="A46:B46"/>
    <mergeCell ref="C46:F46"/>
    <mergeCell ref="B20:C20"/>
    <mergeCell ref="B42:C42"/>
    <mergeCell ref="B43:C43"/>
    <mergeCell ref="A44:F44"/>
    <mergeCell ref="A45:B45"/>
    <mergeCell ref="C45:F45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6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P39"/>
  <sheetViews>
    <sheetView view="pageBreakPreview" zoomScaleNormal="100" zoomScaleSheetLayoutView="100" workbookViewId="0">
      <selection activeCell="L6" sqref="L6"/>
    </sheetView>
  </sheetViews>
  <sheetFormatPr defaultColWidth="9.109375" defaultRowHeight="15.6" x14ac:dyDescent="0.3"/>
  <cols>
    <col min="1" max="1" width="4" style="123" customWidth="1"/>
    <col min="2" max="2" width="11.6640625" style="112" customWidth="1"/>
    <col min="3" max="3" width="9.5546875" style="113" customWidth="1"/>
    <col min="4" max="4" width="9.44140625" style="113" customWidth="1"/>
    <col min="5" max="5" width="14.5546875" style="112" customWidth="1"/>
    <col min="6" max="6" width="10.33203125" style="124" bestFit="1" customWidth="1"/>
    <col min="7" max="7" width="13" style="124" customWidth="1"/>
    <col min="8" max="8" width="15.6640625" style="112" customWidth="1"/>
    <col min="9" max="9" width="10.33203125" style="124" customWidth="1"/>
    <col min="10" max="10" width="17.109375" style="112" customWidth="1"/>
    <col min="11" max="11" width="24.109375" style="112" customWidth="1"/>
    <col min="12" max="12" width="36.109375" style="114" customWidth="1"/>
    <col min="13" max="16" width="15.6640625" style="114" customWidth="1"/>
    <col min="17" max="21" width="15.6640625" style="112" customWidth="1"/>
    <col min="22" max="256" width="9.109375" style="112"/>
    <col min="257" max="257" width="4" style="112" customWidth="1"/>
    <col min="258" max="258" width="11.6640625" style="112" customWidth="1"/>
    <col min="259" max="259" width="9.5546875" style="112" customWidth="1"/>
    <col min="260" max="260" width="9.44140625" style="112" customWidth="1"/>
    <col min="261" max="261" width="14.5546875" style="112" customWidth="1"/>
    <col min="262" max="262" width="10.33203125" style="112" bestFit="1" customWidth="1"/>
    <col min="263" max="263" width="13" style="112" customWidth="1"/>
    <col min="264" max="264" width="15.6640625" style="112" customWidth="1"/>
    <col min="265" max="265" width="10.33203125" style="112" customWidth="1"/>
    <col min="266" max="266" width="17.109375" style="112" customWidth="1"/>
    <col min="267" max="267" width="24.109375" style="112" customWidth="1"/>
    <col min="268" max="268" width="36.109375" style="112" customWidth="1"/>
    <col min="269" max="277" width="15.6640625" style="112" customWidth="1"/>
    <col min="278" max="512" width="9.109375" style="112"/>
    <col min="513" max="513" width="4" style="112" customWidth="1"/>
    <col min="514" max="514" width="11.6640625" style="112" customWidth="1"/>
    <col min="515" max="515" width="9.5546875" style="112" customWidth="1"/>
    <col min="516" max="516" width="9.44140625" style="112" customWidth="1"/>
    <col min="517" max="517" width="14.5546875" style="112" customWidth="1"/>
    <col min="518" max="518" width="10.33203125" style="112" bestFit="1" customWidth="1"/>
    <col min="519" max="519" width="13" style="112" customWidth="1"/>
    <col min="520" max="520" width="15.6640625" style="112" customWidth="1"/>
    <col min="521" max="521" width="10.33203125" style="112" customWidth="1"/>
    <col min="522" max="522" width="17.109375" style="112" customWidth="1"/>
    <col min="523" max="523" width="24.109375" style="112" customWidth="1"/>
    <col min="524" max="524" width="36.109375" style="112" customWidth="1"/>
    <col min="525" max="533" width="15.6640625" style="112" customWidth="1"/>
    <col min="534" max="768" width="9.109375" style="112"/>
    <col min="769" max="769" width="4" style="112" customWidth="1"/>
    <col min="770" max="770" width="11.6640625" style="112" customWidth="1"/>
    <col min="771" max="771" width="9.5546875" style="112" customWidth="1"/>
    <col min="772" max="772" width="9.44140625" style="112" customWidth="1"/>
    <col min="773" max="773" width="14.5546875" style="112" customWidth="1"/>
    <col min="774" max="774" width="10.33203125" style="112" bestFit="1" customWidth="1"/>
    <col min="775" max="775" width="13" style="112" customWidth="1"/>
    <col min="776" max="776" width="15.6640625" style="112" customWidth="1"/>
    <col min="777" max="777" width="10.33203125" style="112" customWidth="1"/>
    <col min="778" max="778" width="17.109375" style="112" customWidth="1"/>
    <col min="779" max="779" width="24.109375" style="112" customWidth="1"/>
    <col min="780" max="780" width="36.109375" style="112" customWidth="1"/>
    <col min="781" max="789" width="15.6640625" style="112" customWidth="1"/>
    <col min="790" max="1024" width="9.109375" style="112"/>
    <col min="1025" max="1025" width="4" style="112" customWidth="1"/>
    <col min="1026" max="1026" width="11.6640625" style="112" customWidth="1"/>
    <col min="1027" max="1027" width="9.5546875" style="112" customWidth="1"/>
    <col min="1028" max="1028" width="9.44140625" style="112" customWidth="1"/>
    <col min="1029" max="1029" width="14.5546875" style="112" customWidth="1"/>
    <col min="1030" max="1030" width="10.33203125" style="112" bestFit="1" customWidth="1"/>
    <col min="1031" max="1031" width="13" style="112" customWidth="1"/>
    <col min="1032" max="1032" width="15.6640625" style="112" customWidth="1"/>
    <col min="1033" max="1033" width="10.33203125" style="112" customWidth="1"/>
    <col min="1034" max="1034" width="17.109375" style="112" customWidth="1"/>
    <col min="1035" max="1035" width="24.109375" style="112" customWidth="1"/>
    <col min="1036" max="1036" width="36.109375" style="112" customWidth="1"/>
    <col min="1037" max="1045" width="15.6640625" style="112" customWidth="1"/>
    <col min="1046" max="1280" width="9.109375" style="112"/>
    <col min="1281" max="1281" width="4" style="112" customWidth="1"/>
    <col min="1282" max="1282" width="11.6640625" style="112" customWidth="1"/>
    <col min="1283" max="1283" width="9.5546875" style="112" customWidth="1"/>
    <col min="1284" max="1284" width="9.44140625" style="112" customWidth="1"/>
    <col min="1285" max="1285" width="14.5546875" style="112" customWidth="1"/>
    <col min="1286" max="1286" width="10.33203125" style="112" bestFit="1" customWidth="1"/>
    <col min="1287" max="1287" width="13" style="112" customWidth="1"/>
    <col min="1288" max="1288" width="15.6640625" style="112" customWidth="1"/>
    <col min="1289" max="1289" width="10.33203125" style="112" customWidth="1"/>
    <col min="1290" max="1290" width="17.109375" style="112" customWidth="1"/>
    <col min="1291" max="1291" width="24.109375" style="112" customWidth="1"/>
    <col min="1292" max="1292" width="36.109375" style="112" customWidth="1"/>
    <col min="1293" max="1301" width="15.6640625" style="112" customWidth="1"/>
    <col min="1302" max="1536" width="9.109375" style="112"/>
    <col min="1537" max="1537" width="4" style="112" customWidth="1"/>
    <col min="1538" max="1538" width="11.6640625" style="112" customWidth="1"/>
    <col min="1539" max="1539" width="9.5546875" style="112" customWidth="1"/>
    <col min="1540" max="1540" width="9.44140625" style="112" customWidth="1"/>
    <col min="1541" max="1541" width="14.5546875" style="112" customWidth="1"/>
    <col min="1542" max="1542" width="10.33203125" style="112" bestFit="1" customWidth="1"/>
    <col min="1543" max="1543" width="13" style="112" customWidth="1"/>
    <col min="1544" max="1544" width="15.6640625" style="112" customWidth="1"/>
    <col min="1545" max="1545" width="10.33203125" style="112" customWidth="1"/>
    <col min="1546" max="1546" width="17.109375" style="112" customWidth="1"/>
    <col min="1547" max="1547" width="24.109375" style="112" customWidth="1"/>
    <col min="1548" max="1548" width="36.109375" style="112" customWidth="1"/>
    <col min="1549" max="1557" width="15.6640625" style="112" customWidth="1"/>
    <col min="1558" max="1792" width="9.109375" style="112"/>
    <col min="1793" max="1793" width="4" style="112" customWidth="1"/>
    <col min="1794" max="1794" width="11.6640625" style="112" customWidth="1"/>
    <col min="1795" max="1795" width="9.5546875" style="112" customWidth="1"/>
    <col min="1796" max="1796" width="9.44140625" style="112" customWidth="1"/>
    <col min="1797" max="1797" width="14.5546875" style="112" customWidth="1"/>
    <col min="1798" max="1798" width="10.33203125" style="112" bestFit="1" customWidth="1"/>
    <col min="1799" max="1799" width="13" style="112" customWidth="1"/>
    <col min="1800" max="1800" width="15.6640625" style="112" customWidth="1"/>
    <col min="1801" max="1801" width="10.33203125" style="112" customWidth="1"/>
    <col min="1802" max="1802" width="17.109375" style="112" customWidth="1"/>
    <col min="1803" max="1803" width="24.109375" style="112" customWidth="1"/>
    <col min="1804" max="1804" width="36.109375" style="112" customWidth="1"/>
    <col min="1805" max="1813" width="15.6640625" style="112" customWidth="1"/>
    <col min="1814" max="2048" width="9.109375" style="112"/>
    <col min="2049" max="2049" width="4" style="112" customWidth="1"/>
    <col min="2050" max="2050" width="11.6640625" style="112" customWidth="1"/>
    <col min="2051" max="2051" width="9.5546875" style="112" customWidth="1"/>
    <col min="2052" max="2052" width="9.44140625" style="112" customWidth="1"/>
    <col min="2053" max="2053" width="14.5546875" style="112" customWidth="1"/>
    <col min="2054" max="2054" width="10.33203125" style="112" bestFit="1" customWidth="1"/>
    <col min="2055" max="2055" width="13" style="112" customWidth="1"/>
    <col min="2056" max="2056" width="15.6640625" style="112" customWidth="1"/>
    <col min="2057" max="2057" width="10.33203125" style="112" customWidth="1"/>
    <col min="2058" max="2058" width="17.109375" style="112" customWidth="1"/>
    <col min="2059" max="2059" width="24.109375" style="112" customWidth="1"/>
    <col min="2060" max="2060" width="36.109375" style="112" customWidth="1"/>
    <col min="2061" max="2069" width="15.6640625" style="112" customWidth="1"/>
    <col min="2070" max="2304" width="9.109375" style="112"/>
    <col min="2305" max="2305" width="4" style="112" customWidth="1"/>
    <col min="2306" max="2306" width="11.6640625" style="112" customWidth="1"/>
    <col min="2307" max="2307" width="9.5546875" style="112" customWidth="1"/>
    <col min="2308" max="2308" width="9.44140625" style="112" customWidth="1"/>
    <col min="2309" max="2309" width="14.5546875" style="112" customWidth="1"/>
    <col min="2310" max="2310" width="10.33203125" style="112" bestFit="1" customWidth="1"/>
    <col min="2311" max="2311" width="13" style="112" customWidth="1"/>
    <col min="2312" max="2312" width="15.6640625" style="112" customWidth="1"/>
    <col min="2313" max="2313" width="10.33203125" style="112" customWidth="1"/>
    <col min="2314" max="2314" width="17.109375" style="112" customWidth="1"/>
    <col min="2315" max="2315" width="24.109375" style="112" customWidth="1"/>
    <col min="2316" max="2316" width="36.109375" style="112" customWidth="1"/>
    <col min="2317" max="2325" width="15.6640625" style="112" customWidth="1"/>
    <col min="2326" max="2560" width="9.109375" style="112"/>
    <col min="2561" max="2561" width="4" style="112" customWidth="1"/>
    <col min="2562" max="2562" width="11.6640625" style="112" customWidth="1"/>
    <col min="2563" max="2563" width="9.5546875" style="112" customWidth="1"/>
    <col min="2564" max="2564" width="9.44140625" style="112" customWidth="1"/>
    <col min="2565" max="2565" width="14.5546875" style="112" customWidth="1"/>
    <col min="2566" max="2566" width="10.33203125" style="112" bestFit="1" customWidth="1"/>
    <col min="2567" max="2567" width="13" style="112" customWidth="1"/>
    <col min="2568" max="2568" width="15.6640625" style="112" customWidth="1"/>
    <col min="2569" max="2569" width="10.33203125" style="112" customWidth="1"/>
    <col min="2570" max="2570" width="17.109375" style="112" customWidth="1"/>
    <col min="2571" max="2571" width="24.109375" style="112" customWidth="1"/>
    <col min="2572" max="2572" width="36.109375" style="112" customWidth="1"/>
    <col min="2573" max="2581" width="15.6640625" style="112" customWidth="1"/>
    <col min="2582" max="2816" width="9.109375" style="112"/>
    <col min="2817" max="2817" width="4" style="112" customWidth="1"/>
    <col min="2818" max="2818" width="11.6640625" style="112" customWidth="1"/>
    <col min="2819" max="2819" width="9.5546875" style="112" customWidth="1"/>
    <col min="2820" max="2820" width="9.44140625" style="112" customWidth="1"/>
    <col min="2821" max="2821" width="14.5546875" style="112" customWidth="1"/>
    <col min="2822" max="2822" width="10.33203125" style="112" bestFit="1" customWidth="1"/>
    <col min="2823" max="2823" width="13" style="112" customWidth="1"/>
    <col min="2824" max="2824" width="15.6640625" style="112" customWidth="1"/>
    <col min="2825" max="2825" width="10.33203125" style="112" customWidth="1"/>
    <col min="2826" max="2826" width="17.109375" style="112" customWidth="1"/>
    <col min="2827" max="2827" width="24.109375" style="112" customWidth="1"/>
    <col min="2828" max="2828" width="36.109375" style="112" customWidth="1"/>
    <col min="2829" max="2837" width="15.6640625" style="112" customWidth="1"/>
    <col min="2838" max="3072" width="9.109375" style="112"/>
    <col min="3073" max="3073" width="4" style="112" customWidth="1"/>
    <col min="3074" max="3074" width="11.6640625" style="112" customWidth="1"/>
    <col min="3075" max="3075" width="9.5546875" style="112" customWidth="1"/>
    <col min="3076" max="3076" width="9.44140625" style="112" customWidth="1"/>
    <col min="3077" max="3077" width="14.5546875" style="112" customWidth="1"/>
    <col min="3078" max="3078" width="10.33203125" style="112" bestFit="1" customWidth="1"/>
    <col min="3079" max="3079" width="13" style="112" customWidth="1"/>
    <col min="3080" max="3080" width="15.6640625" style="112" customWidth="1"/>
    <col min="3081" max="3081" width="10.33203125" style="112" customWidth="1"/>
    <col min="3082" max="3082" width="17.109375" style="112" customWidth="1"/>
    <col min="3083" max="3083" width="24.109375" style="112" customWidth="1"/>
    <col min="3084" max="3084" width="36.109375" style="112" customWidth="1"/>
    <col min="3085" max="3093" width="15.6640625" style="112" customWidth="1"/>
    <col min="3094" max="3328" width="9.109375" style="112"/>
    <col min="3329" max="3329" width="4" style="112" customWidth="1"/>
    <col min="3330" max="3330" width="11.6640625" style="112" customWidth="1"/>
    <col min="3331" max="3331" width="9.5546875" style="112" customWidth="1"/>
    <col min="3332" max="3332" width="9.44140625" style="112" customWidth="1"/>
    <col min="3333" max="3333" width="14.5546875" style="112" customWidth="1"/>
    <col min="3334" max="3334" width="10.33203125" style="112" bestFit="1" customWidth="1"/>
    <col min="3335" max="3335" width="13" style="112" customWidth="1"/>
    <col min="3336" max="3336" width="15.6640625" style="112" customWidth="1"/>
    <col min="3337" max="3337" width="10.33203125" style="112" customWidth="1"/>
    <col min="3338" max="3338" width="17.109375" style="112" customWidth="1"/>
    <col min="3339" max="3339" width="24.109375" style="112" customWidth="1"/>
    <col min="3340" max="3340" width="36.109375" style="112" customWidth="1"/>
    <col min="3341" max="3349" width="15.6640625" style="112" customWidth="1"/>
    <col min="3350" max="3584" width="9.109375" style="112"/>
    <col min="3585" max="3585" width="4" style="112" customWidth="1"/>
    <col min="3586" max="3586" width="11.6640625" style="112" customWidth="1"/>
    <col min="3587" max="3587" width="9.5546875" style="112" customWidth="1"/>
    <col min="3588" max="3588" width="9.44140625" style="112" customWidth="1"/>
    <col min="3589" max="3589" width="14.5546875" style="112" customWidth="1"/>
    <col min="3590" max="3590" width="10.33203125" style="112" bestFit="1" customWidth="1"/>
    <col min="3591" max="3591" width="13" style="112" customWidth="1"/>
    <col min="3592" max="3592" width="15.6640625" style="112" customWidth="1"/>
    <col min="3593" max="3593" width="10.33203125" style="112" customWidth="1"/>
    <col min="3594" max="3594" width="17.109375" style="112" customWidth="1"/>
    <col min="3595" max="3595" width="24.109375" style="112" customWidth="1"/>
    <col min="3596" max="3596" width="36.109375" style="112" customWidth="1"/>
    <col min="3597" max="3605" width="15.6640625" style="112" customWidth="1"/>
    <col min="3606" max="3840" width="9.109375" style="112"/>
    <col min="3841" max="3841" width="4" style="112" customWidth="1"/>
    <col min="3842" max="3842" width="11.6640625" style="112" customWidth="1"/>
    <col min="3843" max="3843" width="9.5546875" style="112" customWidth="1"/>
    <col min="3844" max="3844" width="9.44140625" style="112" customWidth="1"/>
    <col min="3845" max="3845" width="14.5546875" style="112" customWidth="1"/>
    <col min="3846" max="3846" width="10.33203125" style="112" bestFit="1" customWidth="1"/>
    <col min="3847" max="3847" width="13" style="112" customWidth="1"/>
    <col min="3848" max="3848" width="15.6640625" style="112" customWidth="1"/>
    <col min="3849" max="3849" width="10.33203125" style="112" customWidth="1"/>
    <col min="3850" max="3850" width="17.109375" style="112" customWidth="1"/>
    <col min="3851" max="3851" width="24.109375" style="112" customWidth="1"/>
    <col min="3852" max="3852" width="36.109375" style="112" customWidth="1"/>
    <col min="3853" max="3861" width="15.6640625" style="112" customWidth="1"/>
    <col min="3862" max="4096" width="9.109375" style="112"/>
    <col min="4097" max="4097" width="4" style="112" customWidth="1"/>
    <col min="4098" max="4098" width="11.6640625" style="112" customWidth="1"/>
    <col min="4099" max="4099" width="9.5546875" style="112" customWidth="1"/>
    <col min="4100" max="4100" width="9.44140625" style="112" customWidth="1"/>
    <col min="4101" max="4101" width="14.5546875" style="112" customWidth="1"/>
    <col min="4102" max="4102" width="10.33203125" style="112" bestFit="1" customWidth="1"/>
    <col min="4103" max="4103" width="13" style="112" customWidth="1"/>
    <col min="4104" max="4104" width="15.6640625" style="112" customWidth="1"/>
    <col min="4105" max="4105" width="10.33203125" style="112" customWidth="1"/>
    <col min="4106" max="4106" width="17.109375" style="112" customWidth="1"/>
    <col min="4107" max="4107" width="24.109375" style="112" customWidth="1"/>
    <col min="4108" max="4108" width="36.109375" style="112" customWidth="1"/>
    <col min="4109" max="4117" width="15.6640625" style="112" customWidth="1"/>
    <col min="4118" max="4352" width="9.109375" style="112"/>
    <col min="4353" max="4353" width="4" style="112" customWidth="1"/>
    <col min="4354" max="4354" width="11.6640625" style="112" customWidth="1"/>
    <col min="4355" max="4355" width="9.5546875" style="112" customWidth="1"/>
    <col min="4356" max="4356" width="9.44140625" style="112" customWidth="1"/>
    <col min="4357" max="4357" width="14.5546875" style="112" customWidth="1"/>
    <col min="4358" max="4358" width="10.33203125" style="112" bestFit="1" customWidth="1"/>
    <col min="4359" max="4359" width="13" style="112" customWidth="1"/>
    <col min="4360" max="4360" width="15.6640625" style="112" customWidth="1"/>
    <col min="4361" max="4361" width="10.33203125" style="112" customWidth="1"/>
    <col min="4362" max="4362" width="17.109375" style="112" customWidth="1"/>
    <col min="4363" max="4363" width="24.109375" style="112" customWidth="1"/>
    <col min="4364" max="4364" width="36.109375" style="112" customWidth="1"/>
    <col min="4365" max="4373" width="15.6640625" style="112" customWidth="1"/>
    <col min="4374" max="4608" width="9.109375" style="112"/>
    <col min="4609" max="4609" width="4" style="112" customWidth="1"/>
    <col min="4610" max="4610" width="11.6640625" style="112" customWidth="1"/>
    <col min="4611" max="4611" width="9.5546875" style="112" customWidth="1"/>
    <col min="4612" max="4612" width="9.44140625" style="112" customWidth="1"/>
    <col min="4613" max="4613" width="14.5546875" style="112" customWidth="1"/>
    <col min="4614" max="4614" width="10.33203125" style="112" bestFit="1" customWidth="1"/>
    <col min="4615" max="4615" width="13" style="112" customWidth="1"/>
    <col min="4616" max="4616" width="15.6640625" style="112" customWidth="1"/>
    <col min="4617" max="4617" width="10.33203125" style="112" customWidth="1"/>
    <col min="4618" max="4618" width="17.109375" style="112" customWidth="1"/>
    <col min="4619" max="4619" width="24.109375" style="112" customWidth="1"/>
    <col min="4620" max="4620" width="36.109375" style="112" customWidth="1"/>
    <col min="4621" max="4629" width="15.6640625" style="112" customWidth="1"/>
    <col min="4630" max="4864" width="9.109375" style="112"/>
    <col min="4865" max="4865" width="4" style="112" customWidth="1"/>
    <col min="4866" max="4866" width="11.6640625" style="112" customWidth="1"/>
    <col min="4867" max="4867" width="9.5546875" style="112" customWidth="1"/>
    <col min="4868" max="4868" width="9.44140625" style="112" customWidth="1"/>
    <col min="4869" max="4869" width="14.5546875" style="112" customWidth="1"/>
    <col min="4870" max="4870" width="10.33203125" style="112" bestFit="1" customWidth="1"/>
    <col min="4871" max="4871" width="13" style="112" customWidth="1"/>
    <col min="4872" max="4872" width="15.6640625" style="112" customWidth="1"/>
    <col min="4873" max="4873" width="10.33203125" style="112" customWidth="1"/>
    <col min="4874" max="4874" width="17.109375" style="112" customWidth="1"/>
    <col min="4875" max="4875" width="24.109375" style="112" customWidth="1"/>
    <col min="4876" max="4876" width="36.109375" style="112" customWidth="1"/>
    <col min="4877" max="4885" width="15.6640625" style="112" customWidth="1"/>
    <col min="4886" max="5120" width="9.109375" style="112"/>
    <col min="5121" max="5121" width="4" style="112" customWidth="1"/>
    <col min="5122" max="5122" width="11.6640625" style="112" customWidth="1"/>
    <col min="5123" max="5123" width="9.5546875" style="112" customWidth="1"/>
    <col min="5124" max="5124" width="9.44140625" style="112" customWidth="1"/>
    <col min="5125" max="5125" width="14.5546875" style="112" customWidth="1"/>
    <col min="5126" max="5126" width="10.33203125" style="112" bestFit="1" customWidth="1"/>
    <col min="5127" max="5127" width="13" style="112" customWidth="1"/>
    <col min="5128" max="5128" width="15.6640625" style="112" customWidth="1"/>
    <col min="5129" max="5129" width="10.33203125" style="112" customWidth="1"/>
    <col min="5130" max="5130" width="17.109375" style="112" customWidth="1"/>
    <col min="5131" max="5131" width="24.109375" style="112" customWidth="1"/>
    <col min="5132" max="5132" width="36.109375" style="112" customWidth="1"/>
    <col min="5133" max="5141" width="15.6640625" style="112" customWidth="1"/>
    <col min="5142" max="5376" width="9.109375" style="112"/>
    <col min="5377" max="5377" width="4" style="112" customWidth="1"/>
    <col min="5378" max="5378" width="11.6640625" style="112" customWidth="1"/>
    <col min="5379" max="5379" width="9.5546875" style="112" customWidth="1"/>
    <col min="5380" max="5380" width="9.44140625" style="112" customWidth="1"/>
    <col min="5381" max="5381" width="14.5546875" style="112" customWidth="1"/>
    <col min="5382" max="5382" width="10.33203125" style="112" bestFit="1" customWidth="1"/>
    <col min="5383" max="5383" width="13" style="112" customWidth="1"/>
    <col min="5384" max="5384" width="15.6640625" style="112" customWidth="1"/>
    <col min="5385" max="5385" width="10.33203125" style="112" customWidth="1"/>
    <col min="5386" max="5386" width="17.109375" style="112" customWidth="1"/>
    <col min="5387" max="5387" width="24.109375" style="112" customWidth="1"/>
    <col min="5388" max="5388" width="36.109375" style="112" customWidth="1"/>
    <col min="5389" max="5397" width="15.6640625" style="112" customWidth="1"/>
    <col min="5398" max="5632" width="9.109375" style="112"/>
    <col min="5633" max="5633" width="4" style="112" customWidth="1"/>
    <col min="5634" max="5634" width="11.6640625" style="112" customWidth="1"/>
    <col min="5635" max="5635" width="9.5546875" style="112" customWidth="1"/>
    <col min="5636" max="5636" width="9.44140625" style="112" customWidth="1"/>
    <col min="5637" max="5637" width="14.5546875" style="112" customWidth="1"/>
    <col min="5638" max="5638" width="10.33203125" style="112" bestFit="1" customWidth="1"/>
    <col min="5639" max="5639" width="13" style="112" customWidth="1"/>
    <col min="5640" max="5640" width="15.6640625" style="112" customWidth="1"/>
    <col min="5641" max="5641" width="10.33203125" style="112" customWidth="1"/>
    <col min="5642" max="5642" width="17.109375" style="112" customWidth="1"/>
    <col min="5643" max="5643" width="24.109375" style="112" customWidth="1"/>
    <col min="5644" max="5644" width="36.109375" style="112" customWidth="1"/>
    <col min="5645" max="5653" width="15.6640625" style="112" customWidth="1"/>
    <col min="5654" max="5888" width="9.109375" style="112"/>
    <col min="5889" max="5889" width="4" style="112" customWidth="1"/>
    <col min="5890" max="5890" width="11.6640625" style="112" customWidth="1"/>
    <col min="5891" max="5891" width="9.5546875" style="112" customWidth="1"/>
    <col min="5892" max="5892" width="9.44140625" style="112" customWidth="1"/>
    <col min="5893" max="5893" width="14.5546875" style="112" customWidth="1"/>
    <col min="5894" max="5894" width="10.33203125" style="112" bestFit="1" customWidth="1"/>
    <col min="5895" max="5895" width="13" style="112" customWidth="1"/>
    <col min="5896" max="5896" width="15.6640625" style="112" customWidth="1"/>
    <col min="5897" max="5897" width="10.33203125" style="112" customWidth="1"/>
    <col min="5898" max="5898" width="17.109375" style="112" customWidth="1"/>
    <col min="5899" max="5899" width="24.109375" style="112" customWidth="1"/>
    <col min="5900" max="5900" width="36.109375" style="112" customWidth="1"/>
    <col min="5901" max="5909" width="15.6640625" style="112" customWidth="1"/>
    <col min="5910" max="6144" width="9.109375" style="112"/>
    <col min="6145" max="6145" width="4" style="112" customWidth="1"/>
    <col min="6146" max="6146" width="11.6640625" style="112" customWidth="1"/>
    <col min="6147" max="6147" width="9.5546875" style="112" customWidth="1"/>
    <col min="6148" max="6148" width="9.44140625" style="112" customWidth="1"/>
    <col min="6149" max="6149" width="14.5546875" style="112" customWidth="1"/>
    <col min="6150" max="6150" width="10.33203125" style="112" bestFit="1" customWidth="1"/>
    <col min="6151" max="6151" width="13" style="112" customWidth="1"/>
    <col min="6152" max="6152" width="15.6640625" style="112" customWidth="1"/>
    <col min="6153" max="6153" width="10.33203125" style="112" customWidth="1"/>
    <col min="6154" max="6154" width="17.109375" style="112" customWidth="1"/>
    <col min="6155" max="6155" width="24.109375" style="112" customWidth="1"/>
    <col min="6156" max="6156" width="36.109375" style="112" customWidth="1"/>
    <col min="6157" max="6165" width="15.6640625" style="112" customWidth="1"/>
    <col min="6166" max="6400" width="9.109375" style="112"/>
    <col min="6401" max="6401" width="4" style="112" customWidth="1"/>
    <col min="6402" max="6402" width="11.6640625" style="112" customWidth="1"/>
    <col min="6403" max="6403" width="9.5546875" style="112" customWidth="1"/>
    <col min="6404" max="6404" width="9.44140625" style="112" customWidth="1"/>
    <col min="6405" max="6405" width="14.5546875" style="112" customWidth="1"/>
    <col min="6406" max="6406" width="10.33203125" style="112" bestFit="1" customWidth="1"/>
    <col min="6407" max="6407" width="13" style="112" customWidth="1"/>
    <col min="6408" max="6408" width="15.6640625" style="112" customWidth="1"/>
    <col min="6409" max="6409" width="10.33203125" style="112" customWidth="1"/>
    <col min="6410" max="6410" width="17.109375" style="112" customWidth="1"/>
    <col min="6411" max="6411" width="24.109375" style="112" customWidth="1"/>
    <col min="6412" max="6412" width="36.109375" style="112" customWidth="1"/>
    <col min="6413" max="6421" width="15.6640625" style="112" customWidth="1"/>
    <col min="6422" max="6656" width="9.109375" style="112"/>
    <col min="6657" max="6657" width="4" style="112" customWidth="1"/>
    <col min="6658" max="6658" width="11.6640625" style="112" customWidth="1"/>
    <col min="6659" max="6659" width="9.5546875" style="112" customWidth="1"/>
    <col min="6660" max="6660" width="9.44140625" style="112" customWidth="1"/>
    <col min="6661" max="6661" width="14.5546875" style="112" customWidth="1"/>
    <col min="6662" max="6662" width="10.33203125" style="112" bestFit="1" customWidth="1"/>
    <col min="6663" max="6663" width="13" style="112" customWidth="1"/>
    <col min="6664" max="6664" width="15.6640625" style="112" customWidth="1"/>
    <col min="6665" max="6665" width="10.33203125" style="112" customWidth="1"/>
    <col min="6666" max="6666" width="17.109375" style="112" customWidth="1"/>
    <col min="6667" max="6667" width="24.109375" style="112" customWidth="1"/>
    <col min="6668" max="6668" width="36.109375" style="112" customWidth="1"/>
    <col min="6669" max="6677" width="15.6640625" style="112" customWidth="1"/>
    <col min="6678" max="6912" width="9.109375" style="112"/>
    <col min="6913" max="6913" width="4" style="112" customWidth="1"/>
    <col min="6914" max="6914" width="11.6640625" style="112" customWidth="1"/>
    <col min="6915" max="6915" width="9.5546875" style="112" customWidth="1"/>
    <col min="6916" max="6916" width="9.44140625" style="112" customWidth="1"/>
    <col min="6917" max="6917" width="14.5546875" style="112" customWidth="1"/>
    <col min="6918" max="6918" width="10.33203125" style="112" bestFit="1" customWidth="1"/>
    <col min="6919" max="6919" width="13" style="112" customWidth="1"/>
    <col min="6920" max="6920" width="15.6640625" style="112" customWidth="1"/>
    <col min="6921" max="6921" width="10.33203125" style="112" customWidth="1"/>
    <col min="6922" max="6922" width="17.109375" style="112" customWidth="1"/>
    <col min="6923" max="6923" width="24.109375" style="112" customWidth="1"/>
    <col min="6924" max="6924" width="36.109375" style="112" customWidth="1"/>
    <col min="6925" max="6933" width="15.6640625" style="112" customWidth="1"/>
    <col min="6934" max="7168" width="9.109375" style="112"/>
    <col min="7169" max="7169" width="4" style="112" customWidth="1"/>
    <col min="7170" max="7170" width="11.6640625" style="112" customWidth="1"/>
    <col min="7171" max="7171" width="9.5546875" style="112" customWidth="1"/>
    <col min="7172" max="7172" width="9.44140625" style="112" customWidth="1"/>
    <col min="7173" max="7173" width="14.5546875" style="112" customWidth="1"/>
    <col min="7174" max="7174" width="10.33203125" style="112" bestFit="1" customWidth="1"/>
    <col min="7175" max="7175" width="13" style="112" customWidth="1"/>
    <col min="7176" max="7176" width="15.6640625" style="112" customWidth="1"/>
    <col min="7177" max="7177" width="10.33203125" style="112" customWidth="1"/>
    <col min="7178" max="7178" width="17.109375" style="112" customWidth="1"/>
    <col min="7179" max="7179" width="24.109375" style="112" customWidth="1"/>
    <col min="7180" max="7180" width="36.109375" style="112" customWidth="1"/>
    <col min="7181" max="7189" width="15.6640625" style="112" customWidth="1"/>
    <col min="7190" max="7424" width="9.109375" style="112"/>
    <col min="7425" max="7425" width="4" style="112" customWidth="1"/>
    <col min="7426" max="7426" width="11.6640625" style="112" customWidth="1"/>
    <col min="7427" max="7427" width="9.5546875" style="112" customWidth="1"/>
    <col min="7428" max="7428" width="9.44140625" style="112" customWidth="1"/>
    <col min="7429" max="7429" width="14.5546875" style="112" customWidth="1"/>
    <col min="7430" max="7430" width="10.33203125" style="112" bestFit="1" customWidth="1"/>
    <col min="7431" max="7431" width="13" style="112" customWidth="1"/>
    <col min="7432" max="7432" width="15.6640625" style="112" customWidth="1"/>
    <col min="7433" max="7433" width="10.33203125" style="112" customWidth="1"/>
    <col min="7434" max="7434" width="17.109375" style="112" customWidth="1"/>
    <col min="7435" max="7435" width="24.109375" style="112" customWidth="1"/>
    <col min="7436" max="7436" width="36.109375" style="112" customWidth="1"/>
    <col min="7437" max="7445" width="15.6640625" style="112" customWidth="1"/>
    <col min="7446" max="7680" width="9.109375" style="112"/>
    <col min="7681" max="7681" width="4" style="112" customWidth="1"/>
    <col min="7682" max="7682" width="11.6640625" style="112" customWidth="1"/>
    <col min="7683" max="7683" width="9.5546875" style="112" customWidth="1"/>
    <col min="7684" max="7684" width="9.44140625" style="112" customWidth="1"/>
    <col min="7685" max="7685" width="14.5546875" style="112" customWidth="1"/>
    <col min="7686" max="7686" width="10.33203125" style="112" bestFit="1" customWidth="1"/>
    <col min="7687" max="7687" width="13" style="112" customWidth="1"/>
    <col min="7688" max="7688" width="15.6640625" style="112" customWidth="1"/>
    <col min="7689" max="7689" width="10.33203125" style="112" customWidth="1"/>
    <col min="7690" max="7690" width="17.109375" style="112" customWidth="1"/>
    <col min="7691" max="7691" width="24.109375" style="112" customWidth="1"/>
    <col min="7692" max="7692" width="36.109375" style="112" customWidth="1"/>
    <col min="7693" max="7701" width="15.6640625" style="112" customWidth="1"/>
    <col min="7702" max="7936" width="9.109375" style="112"/>
    <col min="7937" max="7937" width="4" style="112" customWidth="1"/>
    <col min="7938" max="7938" width="11.6640625" style="112" customWidth="1"/>
    <col min="7939" max="7939" width="9.5546875" style="112" customWidth="1"/>
    <col min="7940" max="7940" width="9.44140625" style="112" customWidth="1"/>
    <col min="7941" max="7941" width="14.5546875" style="112" customWidth="1"/>
    <col min="7942" max="7942" width="10.33203125" style="112" bestFit="1" customWidth="1"/>
    <col min="7943" max="7943" width="13" style="112" customWidth="1"/>
    <col min="7944" max="7944" width="15.6640625" style="112" customWidth="1"/>
    <col min="7945" max="7945" width="10.33203125" style="112" customWidth="1"/>
    <col min="7946" max="7946" width="17.109375" style="112" customWidth="1"/>
    <col min="7947" max="7947" width="24.109375" style="112" customWidth="1"/>
    <col min="7948" max="7948" width="36.109375" style="112" customWidth="1"/>
    <col min="7949" max="7957" width="15.6640625" style="112" customWidth="1"/>
    <col min="7958" max="8192" width="9.109375" style="112"/>
    <col min="8193" max="8193" width="4" style="112" customWidth="1"/>
    <col min="8194" max="8194" width="11.6640625" style="112" customWidth="1"/>
    <col min="8195" max="8195" width="9.5546875" style="112" customWidth="1"/>
    <col min="8196" max="8196" width="9.44140625" style="112" customWidth="1"/>
    <col min="8197" max="8197" width="14.5546875" style="112" customWidth="1"/>
    <col min="8198" max="8198" width="10.33203125" style="112" bestFit="1" customWidth="1"/>
    <col min="8199" max="8199" width="13" style="112" customWidth="1"/>
    <col min="8200" max="8200" width="15.6640625" style="112" customWidth="1"/>
    <col min="8201" max="8201" width="10.33203125" style="112" customWidth="1"/>
    <col min="8202" max="8202" width="17.109375" style="112" customWidth="1"/>
    <col min="8203" max="8203" width="24.109375" style="112" customWidth="1"/>
    <col min="8204" max="8204" width="36.109375" style="112" customWidth="1"/>
    <col min="8205" max="8213" width="15.6640625" style="112" customWidth="1"/>
    <col min="8214" max="8448" width="9.109375" style="112"/>
    <col min="8449" max="8449" width="4" style="112" customWidth="1"/>
    <col min="8450" max="8450" width="11.6640625" style="112" customWidth="1"/>
    <col min="8451" max="8451" width="9.5546875" style="112" customWidth="1"/>
    <col min="8452" max="8452" width="9.44140625" style="112" customWidth="1"/>
    <col min="8453" max="8453" width="14.5546875" style="112" customWidth="1"/>
    <col min="8454" max="8454" width="10.33203125" style="112" bestFit="1" customWidth="1"/>
    <col min="8455" max="8455" width="13" style="112" customWidth="1"/>
    <col min="8456" max="8456" width="15.6640625" style="112" customWidth="1"/>
    <col min="8457" max="8457" width="10.33203125" style="112" customWidth="1"/>
    <col min="8458" max="8458" width="17.109375" style="112" customWidth="1"/>
    <col min="8459" max="8459" width="24.109375" style="112" customWidth="1"/>
    <col min="8460" max="8460" width="36.109375" style="112" customWidth="1"/>
    <col min="8461" max="8469" width="15.6640625" style="112" customWidth="1"/>
    <col min="8470" max="8704" width="9.109375" style="112"/>
    <col min="8705" max="8705" width="4" style="112" customWidth="1"/>
    <col min="8706" max="8706" width="11.6640625" style="112" customWidth="1"/>
    <col min="8707" max="8707" width="9.5546875" style="112" customWidth="1"/>
    <col min="8708" max="8708" width="9.44140625" style="112" customWidth="1"/>
    <col min="8709" max="8709" width="14.5546875" style="112" customWidth="1"/>
    <col min="8710" max="8710" width="10.33203125" style="112" bestFit="1" customWidth="1"/>
    <col min="8711" max="8711" width="13" style="112" customWidth="1"/>
    <col min="8712" max="8712" width="15.6640625" style="112" customWidth="1"/>
    <col min="8713" max="8713" width="10.33203125" style="112" customWidth="1"/>
    <col min="8714" max="8714" width="17.109375" style="112" customWidth="1"/>
    <col min="8715" max="8715" width="24.109375" style="112" customWidth="1"/>
    <col min="8716" max="8716" width="36.109375" style="112" customWidth="1"/>
    <col min="8717" max="8725" width="15.6640625" style="112" customWidth="1"/>
    <col min="8726" max="8960" width="9.109375" style="112"/>
    <col min="8961" max="8961" width="4" style="112" customWidth="1"/>
    <col min="8962" max="8962" width="11.6640625" style="112" customWidth="1"/>
    <col min="8963" max="8963" width="9.5546875" style="112" customWidth="1"/>
    <col min="8964" max="8964" width="9.44140625" style="112" customWidth="1"/>
    <col min="8965" max="8965" width="14.5546875" style="112" customWidth="1"/>
    <col min="8966" max="8966" width="10.33203125" style="112" bestFit="1" customWidth="1"/>
    <col min="8967" max="8967" width="13" style="112" customWidth="1"/>
    <col min="8968" max="8968" width="15.6640625" style="112" customWidth="1"/>
    <col min="8969" max="8969" width="10.33203125" style="112" customWidth="1"/>
    <col min="8970" max="8970" width="17.109375" style="112" customWidth="1"/>
    <col min="8971" max="8971" width="24.109375" style="112" customWidth="1"/>
    <col min="8972" max="8972" width="36.109375" style="112" customWidth="1"/>
    <col min="8973" max="8981" width="15.6640625" style="112" customWidth="1"/>
    <col min="8982" max="9216" width="9.109375" style="112"/>
    <col min="9217" max="9217" width="4" style="112" customWidth="1"/>
    <col min="9218" max="9218" width="11.6640625" style="112" customWidth="1"/>
    <col min="9219" max="9219" width="9.5546875" style="112" customWidth="1"/>
    <col min="9220" max="9220" width="9.44140625" style="112" customWidth="1"/>
    <col min="9221" max="9221" width="14.5546875" style="112" customWidth="1"/>
    <col min="9222" max="9222" width="10.33203125" style="112" bestFit="1" customWidth="1"/>
    <col min="9223" max="9223" width="13" style="112" customWidth="1"/>
    <col min="9224" max="9224" width="15.6640625" style="112" customWidth="1"/>
    <col min="9225" max="9225" width="10.33203125" style="112" customWidth="1"/>
    <col min="9226" max="9226" width="17.109375" style="112" customWidth="1"/>
    <col min="9227" max="9227" width="24.109375" style="112" customWidth="1"/>
    <col min="9228" max="9228" width="36.109375" style="112" customWidth="1"/>
    <col min="9229" max="9237" width="15.6640625" style="112" customWidth="1"/>
    <col min="9238" max="9472" width="9.109375" style="112"/>
    <col min="9473" max="9473" width="4" style="112" customWidth="1"/>
    <col min="9474" max="9474" width="11.6640625" style="112" customWidth="1"/>
    <col min="9475" max="9475" width="9.5546875" style="112" customWidth="1"/>
    <col min="9476" max="9476" width="9.44140625" style="112" customWidth="1"/>
    <col min="9477" max="9477" width="14.5546875" style="112" customWidth="1"/>
    <col min="9478" max="9478" width="10.33203125" style="112" bestFit="1" customWidth="1"/>
    <col min="9479" max="9479" width="13" style="112" customWidth="1"/>
    <col min="9480" max="9480" width="15.6640625" style="112" customWidth="1"/>
    <col min="9481" max="9481" width="10.33203125" style="112" customWidth="1"/>
    <col min="9482" max="9482" width="17.109375" style="112" customWidth="1"/>
    <col min="9483" max="9483" width="24.109375" style="112" customWidth="1"/>
    <col min="9484" max="9484" width="36.109375" style="112" customWidth="1"/>
    <col min="9485" max="9493" width="15.6640625" style="112" customWidth="1"/>
    <col min="9494" max="9728" width="9.109375" style="112"/>
    <col min="9729" max="9729" width="4" style="112" customWidth="1"/>
    <col min="9730" max="9730" width="11.6640625" style="112" customWidth="1"/>
    <col min="9731" max="9731" width="9.5546875" style="112" customWidth="1"/>
    <col min="9732" max="9732" width="9.44140625" style="112" customWidth="1"/>
    <col min="9733" max="9733" width="14.5546875" style="112" customWidth="1"/>
    <col min="9734" max="9734" width="10.33203125" style="112" bestFit="1" customWidth="1"/>
    <col min="9735" max="9735" width="13" style="112" customWidth="1"/>
    <col min="9736" max="9736" width="15.6640625" style="112" customWidth="1"/>
    <col min="9737" max="9737" width="10.33203125" style="112" customWidth="1"/>
    <col min="9738" max="9738" width="17.109375" style="112" customWidth="1"/>
    <col min="9739" max="9739" width="24.109375" style="112" customWidth="1"/>
    <col min="9740" max="9740" width="36.109375" style="112" customWidth="1"/>
    <col min="9741" max="9749" width="15.6640625" style="112" customWidth="1"/>
    <col min="9750" max="9984" width="9.109375" style="112"/>
    <col min="9985" max="9985" width="4" style="112" customWidth="1"/>
    <col min="9986" max="9986" width="11.6640625" style="112" customWidth="1"/>
    <col min="9987" max="9987" width="9.5546875" style="112" customWidth="1"/>
    <col min="9988" max="9988" width="9.44140625" style="112" customWidth="1"/>
    <col min="9989" max="9989" width="14.5546875" style="112" customWidth="1"/>
    <col min="9990" max="9990" width="10.33203125" style="112" bestFit="1" customWidth="1"/>
    <col min="9991" max="9991" width="13" style="112" customWidth="1"/>
    <col min="9992" max="9992" width="15.6640625" style="112" customWidth="1"/>
    <col min="9993" max="9993" width="10.33203125" style="112" customWidth="1"/>
    <col min="9994" max="9994" width="17.109375" style="112" customWidth="1"/>
    <col min="9995" max="9995" width="24.109375" style="112" customWidth="1"/>
    <col min="9996" max="9996" width="36.109375" style="112" customWidth="1"/>
    <col min="9997" max="10005" width="15.6640625" style="112" customWidth="1"/>
    <col min="10006" max="10240" width="9.109375" style="112"/>
    <col min="10241" max="10241" width="4" style="112" customWidth="1"/>
    <col min="10242" max="10242" width="11.6640625" style="112" customWidth="1"/>
    <col min="10243" max="10243" width="9.5546875" style="112" customWidth="1"/>
    <col min="10244" max="10244" width="9.44140625" style="112" customWidth="1"/>
    <col min="10245" max="10245" width="14.5546875" style="112" customWidth="1"/>
    <col min="10246" max="10246" width="10.33203125" style="112" bestFit="1" customWidth="1"/>
    <col min="10247" max="10247" width="13" style="112" customWidth="1"/>
    <col min="10248" max="10248" width="15.6640625" style="112" customWidth="1"/>
    <col min="10249" max="10249" width="10.33203125" style="112" customWidth="1"/>
    <col min="10250" max="10250" width="17.109375" style="112" customWidth="1"/>
    <col min="10251" max="10251" width="24.109375" style="112" customWidth="1"/>
    <col min="10252" max="10252" width="36.109375" style="112" customWidth="1"/>
    <col min="10253" max="10261" width="15.6640625" style="112" customWidth="1"/>
    <col min="10262" max="10496" width="9.109375" style="112"/>
    <col min="10497" max="10497" width="4" style="112" customWidth="1"/>
    <col min="10498" max="10498" width="11.6640625" style="112" customWidth="1"/>
    <col min="10499" max="10499" width="9.5546875" style="112" customWidth="1"/>
    <col min="10500" max="10500" width="9.44140625" style="112" customWidth="1"/>
    <col min="10501" max="10501" width="14.5546875" style="112" customWidth="1"/>
    <col min="10502" max="10502" width="10.33203125" style="112" bestFit="1" customWidth="1"/>
    <col min="10503" max="10503" width="13" style="112" customWidth="1"/>
    <col min="10504" max="10504" width="15.6640625" style="112" customWidth="1"/>
    <col min="10505" max="10505" width="10.33203125" style="112" customWidth="1"/>
    <col min="10506" max="10506" width="17.109375" style="112" customWidth="1"/>
    <col min="10507" max="10507" width="24.109375" style="112" customWidth="1"/>
    <col min="10508" max="10508" width="36.109375" style="112" customWidth="1"/>
    <col min="10509" max="10517" width="15.6640625" style="112" customWidth="1"/>
    <col min="10518" max="10752" width="9.109375" style="112"/>
    <col min="10753" max="10753" width="4" style="112" customWidth="1"/>
    <col min="10754" max="10754" width="11.6640625" style="112" customWidth="1"/>
    <col min="10755" max="10755" width="9.5546875" style="112" customWidth="1"/>
    <col min="10756" max="10756" width="9.44140625" style="112" customWidth="1"/>
    <col min="10757" max="10757" width="14.5546875" style="112" customWidth="1"/>
    <col min="10758" max="10758" width="10.33203125" style="112" bestFit="1" customWidth="1"/>
    <col min="10759" max="10759" width="13" style="112" customWidth="1"/>
    <col min="10760" max="10760" width="15.6640625" style="112" customWidth="1"/>
    <col min="10761" max="10761" width="10.33203125" style="112" customWidth="1"/>
    <col min="10762" max="10762" width="17.109375" style="112" customWidth="1"/>
    <col min="10763" max="10763" width="24.109375" style="112" customWidth="1"/>
    <col min="10764" max="10764" width="36.109375" style="112" customWidth="1"/>
    <col min="10765" max="10773" width="15.6640625" style="112" customWidth="1"/>
    <col min="10774" max="11008" width="9.109375" style="112"/>
    <col min="11009" max="11009" width="4" style="112" customWidth="1"/>
    <col min="11010" max="11010" width="11.6640625" style="112" customWidth="1"/>
    <col min="11011" max="11011" width="9.5546875" style="112" customWidth="1"/>
    <col min="11012" max="11012" width="9.44140625" style="112" customWidth="1"/>
    <col min="11013" max="11013" width="14.5546875" style="112" customWidth="1"/>
    <col min="11014" max="11014" width="10.33203125" style="112" bestFit="1" customWidth="1"/>
    <col min="11015" max="11015" width="13" style="112" customWidth="1"/>
    <col min="11016" max="11016" width="15.6640625" style="112" customWidth="1"/>
    <col min="11017" max="11017" width="10.33203125" style="112" customWidth="1"/>
    <col min="11018" max="11018" width="17.109375" style="112" customWidth="1"/>
    <col min="11019" max="11019" width="24.109375" style="112" customWidth="1"/>
    <col min="11020" max="11020" width="36.109375" style="112" customWidth="1"/>
    <col min="11021" max="11029" width="15.6640625" style="112" customWidth="1"/>
    <col min="11030" max="11264" width="9.109375" style="112"/>
    <col min="11265" max="11265" width="4" style="112" customWidth="1"/>
    <col min="11266" max="11266" width="11.6640625" style="112" customWidth="1"/>
    <col min="11267" max="11267" width="9.5546875" style="112" customWidth="1"/>
    <col min="11268" max="11268" width="9.44140625" style="112" customWidth="1"/>
    <col min="11269" max="11269" width="14.5546875" style="112" customWidth="1"/>
    <col min="11270" max="11270" width="10.33203125" style="112" bestFit="1" customWidth="1"/>
    <col min="11271" max="11271" width="13" style="112" customWidth="1"/>
    <col min="11272" max="11272" width="15.6640625" style="112" customWidth="1"/>
    <col min="11273" max="11273" width="10.33203125" style="112" customWidth="1"/>
    <col min="11274" max="11274" width="17.109375" style="112" customWidth="1"/>
    <col min="11275" max="11275" width="24.109375" style="112" customWidth="1"/>
    <col min="11276" max="11276" width="36.109375" style="112" customWidth="1"/>
    <col min="11277" max="11285" width="15.6640625" style="112" customWidth="1"/>
    <col min="11286" max="11520" width="9.109375" style="112"/>
    <col min="11521" max="11521" width="4" style="112" customWidth="1"/>
    <col min="11522" max="11522" width="11.6640625" style="112" customWidth="1"/>
    <col min="11523" max="11523" width="9.5546875" style="112" customWidth="1"/>
    <col min="11524" max="11524" width="9.44140625" style="112" customWidth="1"/>
    <col min="11525" max="11525" width="14.5546875" style="112" customWidth="1"/>
    <col min="11526" max="11526" width="10.33203125" style="112" bestFit="1" customWidth="1"/>
    <col min="11527" max="11527" width="13" style="112" customWidth="1"/>
    <col min="11528" max="11528" width="15.6640625" style="112" customWidth="1"/>
    <col min="11529" max="11529" width="10.33203125" style="112" customWidth="1"/>
    <col min="11530" max="11530" width="17.109375" style="112" customWidth="1"/>
    <col min="11531" max="11531" width="24.109375" style="112" customWidth="1"/>
    <col min="11532" max="11532" width="36.109375" style="112" customWidth="1"/>
    <col min="11533" max="11541" width="15.6640625" style="112" customWidth="1"/>
    <col min="11542" max="11776" width="9.109375" style="112"/>
    <col min="11777" max="11777" width="4" style="112" customWidth="1"/>
    <col min="11778" max="11778" width="11.6640625" style="112" customWidth="1"/>
    <col min="11779" max="11779" width="9.5546875" style="112" customWidth="1"/>
    <col min="11780" max="11780" width="9.44140625" style="112" customWidth="1"/>
    <col min="11781" max="11781" width="14.5546875" style="112" customWidth="1"/>
    <col min="11782" max="11782" width="10.33203125" style="112" bestFit="1" customWidth="1"/>
    <col min="11783" max="11783" width="13" style="112" customWidth="1"/>
    <col min="11784" max="11784" width="15.6640625" style="112" customWidth="1"/>
    <col min="11785" max="11785" width="10.33203125" style="112" customWidth="1"/>
    <col min="11786" max="11786" width="17.109375" style="112" customWidth="1"/>
    <col min="11787" max="11787" width="24.109375" style="112" customWidth="1"/>
    <col min="11788" max="11788" width="36.109375" style="112" customWidth="1"/>
    <col min="11789" max="11797" width="15.6640625" style="112" customWidth="1"/>
    <col min="11798" max="12032" width="9.109375" style="112"/>
    <col min="12033" max="12033" width="4" style="112" customWidth="1"/>
    <col min="12034" max="12034" width="11.6640625" style="112" customWidth="1"/>
    <col min="12035" max="12035" width="9.5546875" style="112" customWidth="1"/>
    <col min="12036" max="12036" width="9.44140625" style="112" customWidth="1"/>
    <col min="12037" max="12037" width="14.5546875" style="112" customWidth="1"/>
    <col min="12038" max="12038" width="10.33203125" style="112" bestFit="1" customWidth="1"/>
    <col min="12039" max="12039" width="13" style="112" customWidth="1"/>
    <col min="12040" max="12040" width="15.6640625" style="112" customWidth="1"/>
    <col min="12041" max="12041" width="10.33203125" style="112" customWidth="1"/>
    <col min="12042" max="12042" width="17.109375" style="112" customWidth="1"/>
    <col min="12043" max="12043" width="24.109375" style="112" customWidth="1"/>
    <col min="12044" max="12044" width="36.109375" style="112" customWidth="1"/>
    <col min="12045" max="12053" width="15.6640625" style="112" customWidth="1"/>
    <col min="12054" max="12288" width="9.109375" style="112"/>
    <col min="12289" max="12289" width="4" style="112" customWidth="1"/>
    <col min="12290" max="12290" width="11.6640625" style="112" customWidth="1"/>
    <col min="12291" max="12291" width="9.5546875" style="112" customWidth="1"/>
    <col min="12292" max="12292" width="9.44140625" style="112" customWidth="1"/>
    <col min="12293" max="12293" width="14.5546875" style="112" customWidth="1"/>
    <col min="12294" max="12294" width="10.33203125" style="112" bestFit="1" customWidth="1"/>
    <col min="12295" max="12295" width="13" style="112" customWidth="1"/>
    <col min="12296" max="12296" width="15.6640625" style="112" customWidth="1"/>
    <col min="12297" max="12297" width="10.33203125" style="112" customWidth="1"/>
    <col min="12298" max="12298" width="17.109375" style="112" customWidth="1"/>
    <col min="12299" max="12299" width="24.109375" style="112" customWidth="1"/>
    <col min="12300" max="12300" width="36.109375" style="112" customWidth="1"/>
    <col min="12301" max="12309" width="15.6640625" style="112" customWidth="1"/>
    <col min="12310" max="12544" width="9.109375" style="112"/>
    <col min="12545" max="12545" width="4" style="112" customWidth="1"/>
    <col min="12546" max="12546" width="11.6640625" style="112" customWidth="1"/>
    <col min="12547" max="12547" width="9.5546875" style="112" customWidth="1"/>
    <col min="12548" max="12548" width="9.44140625" style="112" customWidth="1"/>
    <col min="12549" max="12549" width="14.5546875" style="112" customWidth="1"/>
    <col min="12550" max="12550" width="10.33203125" style="112" bestFit="1" customWidth="1"/>
    <col min="12551" max="12551" width="13" style="112" customWidth="1"/>
    <col min="12552" max="12552" width="15.6640625" style="112" customWidth="1"/>
    <col min="12553" max="12553" width="10.33203125" style="112" customWidth="1"/>
    <col min="12554" max="12554" width="17.109375" style="112" customWidth="1"/>
    <col min="12555" max="12555" width="24.109375" style="112" customWidth="1"/>
    <col min="12556" max="12556" width="36.109375" style="112" customWidth="1"/>
    <col min="12557" max="12565" width="15.6640625" style="112" customWidth="1"/>
    <col min="12566" max="12800" width="9.109375" style="112"/>
    <col min="12801" max="12801" width="4" style="112" customWidth="1"/>
    <col min="12802" max="12802" width="11.6640625" style="112" customWidth="1"/>
    <col min="12803" max="12803" width="9.5546875" style="112" customWidth="1"/>
    <col min="12804" max="12804" width="9.44140625" style="112" customWidth="1"/>
    <col min="12805" max="12805" width="14.5546875" style="112" customWidth="1"/>
    <col min="12806" max="12806" width="10.33203125" style="112" bestFit="1" customWidth="1"/>
    <col min="12807" max="12807" width="13" style="112" customWidth="1"/>
    <col min="12808" max="12808" width="15.6640625" style="112" customWidth="1"/>
    <col min="12809" max="12809" width="10.33203125" style="112" customWidth="1"/>
    <col min="12810" max="12810" width="17.109375" style="112" customWidth="1"/>
    <col min="12811" max="12811" width="24.109375" style="112" customWidth="1"/>
    <col min="12812" max="12812" width="36.109375" style="112" customWidth="1"/>
    <col min="12813" max="12821" width="15.6640625" style="112" customWidth="1"/>
    <col min="12822" max="13056" width="9.109375" style="112"/>
    <col min="13057" max="13057" width="4" style="112" customWidth="1"/>
    <col min="13058" max="13058" width="11.6640625" style="112" customWidth="1"/>
    <col min="13059" max="13059" width="9.5546875" style="112" customWidth="1"/>
    <col min="13060" max="13060" width="9.44140625" style="112" customWidth="1"/>
    <col min="13061" max="13061" width="14.5546875" style="112" customWidth="1"/>
    <col min="13062" max="13062" width="10.33203125" style="112" bestFit="1" customWidth="1"/>
    <col min="13063" max="13063" width="13" style="112" customWidth="1"/>
    <col min="13064" max="13064" width="15.6640625" style="112" customWidth="1"/>
    <col min="13065" max="13065" width="10.33203125" style="112" customWidth="1"/>
    <col min="13066" max="13066" width="17.109375" style="112" customWidth="1"/>
    <col min="13067" max="13067" width="24.109375" style="112" customWidth="1"/>
    <col min="13068" max="13068" width="36.109375" style="112" customWidth="1"/>
    <col min="13069" max="13077" width="15.6640625" style="112" customWidth="1"/>
    <col min="13078" max="13312" width="9.109375" style="112"/>
    <col min="13313" max="13313" width="4" style="112" customWidth="1"/>
    <col min="13314" max="13314" width="11.6640625" style="112" customWidth="1"/>
    <col min="13315" max="13315" width="9.5546875" style="112" customWidth="1"/>
    <col min="13316" max="13316" width="9.44140625" style="112" customWidth="1"/>
    <col min="13317" max="13317" width="14.5546875" style="112" customWidth="1"/>
    <col min="13318" max="13318" width="10.33203125" style="112" bestFit="1" customWidth="1"/>
    <col min="13319" max="13319" width="13" style="112" customWidth="1"/>
    <col min="13320" max="13320" width="15.6640625" style="112" customWidth="1"/>
    <col min="13321" max="13321" width="10.33203125" style="112" customWidth="1"/>
    <col min="13322" max="13322" width="17.109375" style="112" customWidth="1"/>
    <col min="13323" max="13323" width="24.109375" style="112" customWidth="1"/>
    <col min="13324" max="13324" width="36.109375" style="112" customWidth="1"/>
    <col min="13325" max="13333" width="15.6640625" style="112" customWidth="1"/>
    <col min="13334" max="13568" width="9.109375" style="112"/>
    <col min="13569" max="13569" width="4" style="112" customWidth="1"/>
    <col min="13570" max="13570" width="11.6640625" style="112" customWidth="1"/>
    <col min="13571" max="13571" width="9.5546875" style="112" customWidth="1"/>
    <col min="13572" max="13572" width="9.44140625" style="112" customWidth="1"/>
    <col min="13573" max="13573" width="14.5546875" style="112" customWidth="1"/>
    <col min="13574" max="13574" width="10.33203125" style="112" bestFit="1" customWidth="1"/>
    <col min="13575" max="13575" width="13" style="112" customWidth="1"/>
    <col min="13576" max="13576" width="15.6640625" style="112" customWidth="1"/>
    <col min="13577" max="13577" width="10.33203125" style="112" customWidth="1"/>
    <col min="13578" max="13578" width="17.109375" style="112" customWidth="1"/>
    <col min="13579" max="13579" width="24.109375" style="112" customWidth="1"/>
    <col min="13580" max="13580" width="36.109375" style="112" customWidth="1"/>
    <col min="13581" max="13589" width="15.6640625" style="112" customWidth="1"/>
    <col min="13590" max="13824" width="9.109375" style="112"/>
    <col min="13825" max="13825" width="4" style="112" customWidth="1"/>
    <col min="13826" max="13826" width="11.6640625" style="112" customWidth="1"/>
    <col min="13827" max="13827" width="9.5546875" style="112" customWidth="1"/>
    <col min="13828" max="13828" width="9.44140625" style="112" customWidth="1"/>
    <col min="13829" max="13829" width="14.5546875" style="112" customWidth="1"/>
    <col min="13830" max="13830" width="10.33203125" style="112" bestFit="1" customWidth="1"/>
    <col min="13831" max="13831" width="13" style="112" customWidth="1"/>
    <col min="13832" max="13832" width="15.6640625" style="112" customWidth="1"/>
    <col min="13833" max="13833" width="10.33203125" style="112" customWidth="1"/>
    <col min="13834" max="13834" width="17.109375" style="112" customWidth="1"/>
    <col min="13835" max="13835" width="24.109375" style="112" customWidth="1"/>
    <col min="13836" max="13836" width="36.109375" style="112" customWidth="1"/>
    <col min="13837" max="13845" width="15.6640625" style="112" customWidth="1"/>
    <col min="13846" max="14080" width="9.109375" style="112"/>
    <col min="14081" max="14081" width="4" style="112" customWidth="1"/>
    <col min="14082" max="14082" width="11.6640625" style="112" customWidth="1"/>
    <col min="14083" max="14083" width="9.5546875" style="112" customWidth="1"/>
    <col min="14084" max="14084" width="9.44140625" style="112" customWidth="1"/>
    <col min="14085" max="14085" width="14.5546875" style="112" customWidth="1"/>
    <col min="14086" max="14086" width="10.33203125" style="112" bestFit="1" customWidth="1"/>
    <col min="14087" max="14087" width="13" style="112" customWidth="1"/>
    <col min="14088" max="14088" width="15.6640625" style="112" customWidth="1"/>
    <col min="14089" max="14089" width="10.33203125" style="112" customWidth="1"/>
    <col min="14090" max="14090" width="17.109375" style="112" customWidth="1"/>
    <col min="14091" max="14091" width="24.109375" style="112" customWidth="1"/>
    <col min="14092" max="14092" width="36.109375" style="112" customWidth="1"/>
    <col min="14093" max="14101" width="15.6640625" style="112" customWidth="1"/>
    <col min="14102" max="14336" width="9.109375" style="112"/>
    <col min="14337" max="14337" width="4" style="112" customWidth="1"/>
    <col min="14338" max="14338" width="11.6640625" style="112" customWidth="1"/>
    <col min="14339" max="14339" width="9.5546875" style="112" customWidth="1"/>
    <col min="14340" max="14340" width="9.44140625" style="112" customWidth="1"/>
    <col min="14341" max="14341" width="14.5546875" style="112" customWidth="1"/>
    <col min="14342" max="14342" width="10.33203125" style="112" bestFit="1" customWidth="1"/>
    <col min="14343" max="14343" width="13" style="112" customWidth="1"/>
    <col min="14344" max="14344" width="15.6640625" style="112" customWidth="1"/>
    <col min="14345" max="14345" width="10.33203125" style="112" customWidth="1"/>
    <col min="14346" max="14346" width="17.109375" style="112" customWidth="1"/>
    <col min="14347" max="14347" width="24.109375" style="112" customWidth="1"/>
    <col min="14348" max="14348" width="36.109375" style="112" customWidth="1"/>
    <col min="14349" max="14357" width="15.6640625" style="112" customWidth="1"/>
    <col min="14358" max="14592" width="9.109375" style="112"/>
    <col min="14593" max="14593" width="4" style="112" customWidth="1"/>
    <col min="14594" max="14594" width="11.6640625" style="112" customWidth="1"/>
    <col min="14595" max="14595" width="9.5546875" style="112" customWidth="1"/>
    <col min="14596" max="14596" width="9.44140625" style="112" customWidth="1"/>
    <col min="14597" max="14597" width="14.5546875" style="112" customWidth="1"/>
    <col min="14598" max="14598" width="10.33203125" style="112" bestFit="1" customWidth="1"/>
    <col min="14599" max="14599" width="13" style="112" customWidth="1"/>
    <col min="14600" max="14600" width="15.6640625" style="112" customWidth="1"/>
    <col min="14601" max="14601" width="10.33203125" style="112" customWidth="1"/>
    <col min="14602" max="14602" width="17.109375" style="112" customWidth="1"/>
    <col min="14603" max="14603" width="24.109375" style="112" customWidth="1"/>
    <col min="14604" max="14604" width="36.109375" style="112" customWidth="1"/>
    <col min="14605" max="14613" width="15.6640625" style="112" customWidth="1"/>
    <col min="14614" max="14848" width="9.109375" style="112"/>
    <col min="14849" max="14849" width="4" style="112" customWidth="1"/>
    <col min="14850" max="14850" width="11.6640625" style="112" customWidth="1"/>
    <col min="14851" max="14851" width="9.5546875" style="112" customWidth="1"/>
    <col min="14852" max="14852" width="9.44140625" style="112" customWidth="1"/>
    <col min="14853" max="14853" width="14.5546875" style="112" customWidth="1"/>
    <col min="14854" max="14854" width="10.33203125" style="112" bestFit="1" customWidth="1"/>
    <col min="14855" max="14855" width="13" style="112" customWidth="1"/>
    <col min="14856" max="14856" width="15.6640625" style="112" customWidth="1"/>
    <col min="14857" max="14857" width="10.33203125" style="112" customWidth="1"/>
    <col min="14858" max="14858" width="17.109375" style="112" customWidth="1"/>
    <col min="14859" max="14859" width="24.109375" style="112" customWidth="1"/>
    <col min="14860" max="14860" width="36.109375" style="112" customWidth="1"/>
    <col min="14861" max="14869" width="15.6640625" style="112" customWidth="1"/>
    <col min="14870" max="15104" width="9.109375" style="112"/>
    <col min="15105" max="15105" width="4" style="112" customWidth="1"/>
    <col min="15106" max="15106" width="11.6640625" style="112" customWidth="1"/>
    <col min="15107" max="15107" width="9.5546875" style="112" customWidth="1"/>
    <col min="15108" max="15108" width="9.44140625" style="112" customWidth="1"/>
    <col min="15109" max="15109" width="14.5546875" style="112" customWidth="1"/>
    <col min="15110" max="15110" width="10.33203125" style="112" bestFit="1" customWidth="1"/>
    <col min="15111" max="15111" width="13" style="112" customWidth="1"/>
    <col min="15112" max="15112" width="15.6640625" style="112" customWidth="1"/>
    <col min="15113" max="15113" width="10.33203125" style="112" customWidth="1"/>
    <col min="15114" max="15114" width="17.109375" style="112" customWidth="1"/>
    <col min="15115" max="15115" width="24.109375" style="112" customWidth="1"/>
    <col min="15116" max="15116" width="36.109375" style="112" customWidth="1"/>
    <col min="15117" max="15125" width="15.6640625" style="112" customWidth="1"/>
    <col min="15126" max="15360" width="9.109375" style="112"/>
    <col min="15361" max="15361" width="4" style="112" customWidth="1"/>
    <col min="15362" max="15362" width="11.6640625" style="112" customWidth="1"/>
    <col min="15363" max="15363" width="9.5546875" style="112" customWidth="1"/>
    <col min="15364" max="15364" width="9.44140625" style="112" customWidth="1"/>
    <col min="15365" max="15365" width="14.5546875" style="112" customWidth="1"/>
    <col min="15366" max="15366" width="10.33203125" style="112" bestFit="1" customWidth="1"/>
    <col min="15367" max="15367" width="13" style="112" customWidth="1"/>
    <col min="15368" max="15368" width="15.6640625" style="112" customWidth="1"/>
    <col min="15369" max="15369" width="10.33203125" style="112" customWidth="1"/>
    <col min="15370" max="15370" width="17.109375" style="112" customWidth="1"/>
    <col min="15371" max="15371" width="24.109375" style="112" customWidth="1"/>
    <col min="15372" max="15372" width="36.109375" style="112" customWidth="1"/>
    <col min="15373" max="15381" width="15.6640625" style="112" customWidth="1"/>
    <col min="15382" max="15616" width="9.109375" style="112"/>
    <col min="15617" max="15617" width="4" style="112" customWidth="1"/>
    <col min="15618" max="15618" width="11.6640625" style="112" customWidth="1"/>
    <col min="15619" max="15619" width="9.5546875" style="112" customWidth="1"/>
    <col min="15620" max="15620" width="9.44140625" style="112" customWidth="1"/>
    <col min="15621" max="15621" width="14.5546875" style="112" customWidth="1"/>
    <col min="15622" max="15622" width="10.33203125" style="112" bestFit="1" customWidth="1"/>
    <col min="15623" max="15623" width="13" style="112" customWidth="1"/>
    <col min="15624" max="15624" width="15.6640625" style="112" customWidth="1"/>
    <col min="15625" max="15625" width="10.33203125" style="112" customWidth="1"/>
    <col min="15626" max="15626" width="17.109375" style="112" customWidth="1"/>
    <col min="15627" max="15627" width="24.109375" style="112" customWidth="1"/>
    <col min="15628" max="15628" width="36.109375" style="112" customWidth="1"/>
    <col min="15629" max="15637" width="15.6640625" style="112" customWidth="1"/>
    <col min="15638" max="15872" width="9.109375" style="112"/>
    <col min="15873" max="15873" width="4" style="112" customWidth="1"/>
    <col min="15874" max="15874" width="11.6640625" style="112" customWidth="1"/>
    <col min="15875" max="15875" width="9.5546875" style="112" customWidth="1"/>
    <col min="15876" max="15876" width="9.44140625" style="112" customWidth="1"/>
    <col min="15877" max="15877" width="14.5546875" style="112" customWidth="1"/>
    <col min="15878" max="15878" width="10.33203125" style="112" bestFit="1" customWidth="1"/>
    <col min="15879" max="15879" width="13" style="112" customWidth="1"/>
    <col min="15880" max="15880" width="15.6640625" style="112" customWidth="1"/>
    <col min="15881" max="15881" width="10.33203125" style="112" customWidth="1"/>
    <col min="15882" max="15882" width="17.109375" style="112" customWidth="1"/>
    <col min="15883" max="15883" width="24.109375" style="112" customWidth="1"/>
    <col min="15884" max="15884" width="36.109375" style="112" customWidth="1"/>
    <col min="15885" max="15893" width="15.6640625" style="112" customWidth="1"/>
    <col min="15894" max="16128" width="9.109375" style="112"/>
    <col min="16129" max="16129" width="4" style="112" customWidth="1"/>
    <col min="16130" max="16130" width="11.6640625" style="112" customWidth="1"/>
    <col min="16131" max="16131" width="9.5546875" style="112" customWidth="1"/>
    <col min="16132" max="16132" width="9.44140625" style="112" customWidth="1"/>
    <col min="16133" max="16133" width="14.5546875" style="112" customWidth="1"/>
    <col min="16134" max="16134" width="10.33203125" style="112" bestFit="1" customWidth="1"/>
    <col min="16135" max="16135" width="13" style="112" customWidth="1"/>
    <col min="16136" max="16136" width="15.6640625" style="112" customWidth="1"/>
    <col min="16137" max="16137" width="10.33203125" style="112" customWidth="1"/>
    <col min="16138" max="16138" width="17.109375" style="112" customWidth="1"/>
    <col min="16139" max="16139" width="24.109375" style="112" customWidth="1"/>
    <col min="16140" max="16140" width="36.109375" style="112" customWidth="1"/>
    <col min="16141" max="16149" width="15.6640625" style="112" customWidth="1"/>
    <col min="16150" max="16384" width="9.109375" style="112"/>
  </cols>
  <sheetData>
    <row r="1" spans="1:16" s="115" customFormat="1" ht="30" customHeight="1" x14ac:dyDescent="0.25">
      <c r="A1" s="433" t="s">
        <v>224</v>
      </c>
      <c r="B1" s="434"/>
      <c r="C1" s="434"/>
      <c r="D1" s="434"/>
      <c r="E1" s="434"/>
      <c r="F1" s="434"/>
      <c r="G1" s="434"/>
      <c r="H1" s="434"/>
      <c r="I1" s="434"/>
      <c r="J1" s="434"/>
      <c r="K1" s="435"/>
      <c r="L1" s="292"/>
      <c r="M1" s="114"/>
      <c r="N1" s="114"/>
      <c r="O1" s="114"/>
      <c r="P1" s="114"/>
    </row>
    <row r="2" spans="1:16" s="115" customFormat="1" ht="43.5" customHeight="1" x14ac:dyDescent="0.25">
      <c r="A2" s="436" t="s">
        <v>107</v>
      </c>
      <c r="B2" s="437"/>
      <c r="C2" s="437"/>
      <c r="D2" s="437"/>
      <c r="E2" s="437"/>
      <c r="F2" s="437"/>
      <c r="G2" s="437"/>
      <c r="H2" s="437"/>
      <c r="I2" s="437"/>
      <c r="J2" s="437"/>
      <c r="K2" s="293" t="s">
        <v>225</v>
      </c>
      <c r="L2" s="295"/>
      <c r="M2" s="116"/>
      <c r="N2" s="116"/>
      <c r="O2" s="114"/>
      <c r="P2" s="114"/>
    </row>
    <row r="3" spans="1:16" ht="25.5" customHeight="1" x14ac:dyDescent="0.25">
      <c r="A3" s="430" t="s">
        <v>126</v>
      </c>
      <c r="B3" s="423" t="s">
        <v>127</v>
      </c>
      <c r="C3" s="423" t="s">
        <v>128</v>
      </c>
      <c r="D3" s="431" t="s">
        <v>222</v>
      </c>
      <c r="E3" s="431"/>
      <c r="F3" s="431"/>
      <c r="G3" s="431" t="s">
        <v>223</v>
      </c>
      <c r="H3" s="431"/>
      <c r="I3" s="431"/>
      <c r="J3" s="423" t="s">
        <v>129</v>
      </c>
      <c r="K3" s="432" t="s">
        <v>130</v>
      </c>
      <c r="L3" s="292"/>
    </row>
    <row r="4" spans="1:16" ht="39.6" x14ac:dyDescent="0.25">
      <c r="A4" s="430"/>
      <c r="B4" s="423"/>
      <c r="C4" s="423"/>
      <c r="D4" s="289" t="s">
        <v>131</v>
      </c>
      <c r="E4" s="289" t="s">
        <v>132</v>
      </c>
      <c r="F4" s="289" t="s">
        <v>133</v>
      </c>
      <c r="G4" s="289" t="s">
        <v>131</v>
      </c>
      <c r="H4" s="289" t="s">
        <v>132</v>
      </c>
      <c r="I4" s="289" t="s">
        <v>133</v>
      </c>
      <c r="J4" s="423"/>
      <c r="K4" s="432"/>
      <c r="L4" s="294"/>
      <c r="M4" s="117"/>
      <c r="N4" s="118"/>
    </row>
    <row r="5" spans="1:16" ht="15" x14ac:dyDescent="0.25">
      <c r="A5" s="296">
        <v>1</v>
      </c>
      <c r="B5" s="423" t="s">
        <v>134</v>
      </c>
      <c r="C5" s="297" t="s">
        <v>135</v>
      </c>
      <c r="D5" s="216">
        <v>11</v>
      </c>
      <c r="E5" s="216">
        <v>0</v>
      </c>
      <c r="F5" s="217">
        <v>1.68</v>
      </c>
      <c r="G5" s="216">
        <v>10</v>
      </c>
      <c r="H5" s="216">
        <v>1</v>
      </c>
      <c r="I5" s="217">
        <v>1.65</v>
      </c>
      <c r="J5" s="216">
        <f>E5-H5</f>
        <v>-1</v>
      </c>
      <c r="K5" s="425"/>
      <c r="L5" s="294"/>
      <c r="M5" s="117"/>
      <c r="N5" s="118"/>
    </row>
    <row r="6" spans="1:16" ht="15" x14ac:dyDescent="0.25">
      <c r="A6" s="296">
        <v>2</v>
      </c>
      <c r="B6" s="423"/>
      <c r="C6" s="297" t="s">
        <v>136</v>
      </c>
      <c r="D6" s="216">
        <v>37</v>
      </c>
      <c r="E6" s="216">
        <v>3</v>
      </c>
      <c r="F6" s="217">
        <v>1.6</v>
      </c>
      <c r="G6" s="216">
        <v>37</v>
      </c>
      <c r="H6" s="216">
        <v>4</v>
      </c>
      <c r="I6" s="217">
        <v>1.21</v>
      </c>
      <c r="J6" s="216">
        <f>E6-H6</f>
        <v>-1</v>
      </c>
      <c r="K6" s="426"/>
      <c r="L6" s="292"/>
    </row>
    <row r="7" spans="1:16" ht="15" x14ac:dyDescent="0.25">
      <c r="A7" s="296">
        <v>3</v>
      </c>
      <c r="B7" s="423"/>
      <c r="C7" s="297" t="s">
        <v>137</v>
      </c>
      <c r="D7" s="216">
        <v>5</v>
      </c>
      <c r="E7" s="216">
        <v>1</v>
      </c>
      <c r="F7" s="217">
        <v>-6.72</v>
      </c>
      <c r="G7" s="216">
        <v>5</v>
      </c>
      <c r="H7" s="216">
        <v>1</v>
      </c>
      <c r="I7" s="217">
        <v>-1.69</v>
      </c>
      <c r="J7" s="216">
        <f>E7-H7</f>
        <v>0</v>
      </c>
      <c r="K7" s="426"/>
      <c r="L7" s="292"/>
    </row>
    <row r="8" spans="1:16" ht="15" x14ac:dyDescent="0.25">
      <c r="A8" s="296">
        <v>4</v>
      </c>
      <c r="B8" s="423"/>
      <c r="C8" s="297" t="s">
        <v>138</v>
      </c>
      <c r="D8" s="216">
        <v>1</v>
      </c>
      <c r="E8" s="216">
        <v>0</v>
      </c>
      <c r="F8" s="217">
        <v>0</v>
      </c>
      <c r="G8" s="216">
        <v>1</v>
      </c>
      <c r="H8" s="216">
        <v>0</v>
      </c>
      <c r="I8" s="217">
        <v>0</v>
      </c>
      <c r="J8" s="216">
        <f>E8-H8</f>
        <v>0</v>
      </c>
      <c r="K8" s="426"/>
      <c r="L8" s="292"/>
    </row>
    <row r="9" spans="1:16" x14ac:dyDescent="0.25">
      <c r="A9" s="296">
        <v>5</v>
      </c>
      <c r="B9" s="423"/>
      <c r="C9" s="218" t="s">
        <v>139</v>
      </c>
      <c r="D9" s="290">
        <f>SUM(D5:D8)</f>
        <v>54</v>
      </c>
      <c r="E9" s="290">
        <f>SUM(E5:E8)</f>
        <v>4</v>
      </c>
      <c r="F9" s="219">
        <v>1.26</v>
      </c>
      <c r="G9" s="290">
        <f>SUM(G5:G8)</f>
        <v>53</v>
      </c>
      <c r="H9" s="290">
        <f>SUM(H5:H8)</f>
        <v>6</v>
      </c>
      <c r="I9" s="219">
        <v>1.1200000000000001</v>
      </c>
      <c r="J9" s="290">
        <f>SUM(J5:J8)</f>
        <v>-2</v>
      </c>
      <c r="K9" s="429"/>
      <c r="L9" s="292"/>
    </row>
    <row r="10" spans="1:16" ht="25.5" customHeight="1" x14ac:dyDescent="0.25">
      <c r="A10" s="430" t="s">
        <v>126</v>
      </c>
      <c r="B10" s="423" t="s">
        <v>127</v>
      </c>
      <c r="C10" s="423" t="s">
        <v>128</v>
      </c>
      <c r="D10" s="431" t="str">
        <f>D3</f>
        <v>Cummulative June'22</v>
      </c>
      <c r="E10" s="431"/>
      <c r="F10" s="431"/>
      <c r="G10" s="431" t="str">
        <f>G3</f>
        <v>Cummulative June'21</v>
      </c>
      <c r="H10" s="431"/>
      <c r="I10" s="431"/>
      <c r="J10" s="423" t="s">
        <v>129</v>
      </c>
      <c r="K10" s="432" t="s">
        <v>130</v>
      </c>
      <c r="L10" s="292"/>
    </row>
    <row r="11" spans="1:16" s="215" customFormat="1" ht="52.8" x14ac:dyDescent="0.3">
      <c r="A11" s="430"/>
      <c r="B11" s="423"/>
      <c r="C11" s="423"/>
      <c r="D11" s="289" t="s">
        <v>131</v>
      </c>
      <c r="E11" s="289" t="s">
        <v>140</v>
      </c>
      <c r="F11" s="289" t="s">
        <v>133</v>
      </c>
      <c r="G11" s="289" t="s">
        <v>131</v>
      </c>
      <c r="H11" s="289" t="s">
        <v>140</v>
      </c>
      <c r="I11" s="289" t="s">
        <v>133</v>
      </c>
      <c r="J11" s="423"/>
      <c r="K11" s="432"/>
      <c r="L11" s="292"/>
      <c r="M11" s="214"/>
      <c r="N11" s="214"/>
      <c r="O11" s="214"/>
      <c r="P11" s="214"/>
    </row>
    <row r="12" spans="1:16" ht="15" x14ac:dyDescent="0.25">
      <c r="A12" s="296">
        <v>1</v>
      </c>
      <c r="B12" s="423" t="s">
        <v>141</v>
      </c>
      <c r="C12" s="297" t="s">
        <v>135</v>
      </c>
      <c r="D12" s="216">
        <v>85</v>
      </c>
      <c r="E12" s="216">
        <v>23</v>
      </c>
      <c r="F12" s="217">
        <v>9.99</v>
      </c>
      <c r="G12" s="216">
        <v>80</v>
      </c>
      <c r="H12" s="216">
        <v>22</v>
      </c>
      <c r="I12" s="217">
        <v>9.7899999999999991</v>
      </c>
      <c r="J12" s="216">
        <f>E12-H12</f>
        <v>1</v>
      </c>
      <c r="K12" s="425"/>
      <c r="L12" s="292"/>
    </row>
    <row r="13" spans="1:16" ht="15" x14ac:dyDescent="0.25">
      <c r="A13" s="296">
        <v>2</v>
      </c>
      <c r="B13" s="423"/>
      <c r="C13" s="297" t="s">
        <v>136</v>
      </c>
      <c r="D13" s="216">
        <v>238</v>
      </c>
      <c r="E13" s="216">
        <v>58</v>
      </c>
      <c r="F13" s="217">
        <v>12.15</v>
      </c>
      <c r="G13" s="216">
        <v>190</v>
      </c>
      <c r="H13" s="216">
        <v>46</v>
      </c>
      <c r="I13" s="217">
        <v>12.08</v>
      </c>
      <c r="J13" s="216">
        <f>E13-H13</f>
        <v>12</v>
      </c>
      <c r="K13" s="426"/>
      <c r="L13" s="292"/>
    </row>
    <row r="14" spans="1:16" ht="15" x14ac:dyDescent="0.25">
      <c r="A14" s="296">
        <v>3</v>
      </c>
      <c r="B14" s="423"/>
      <c r="C14" s="297" t="s">
        <v>137</v>
      </c>
      <c r="D14" s="216">
        <v>59</v>
      </c>
      <c r="E14" s="216">
        <v>16</v>
      </c>
      <c r="F14" s="217">
        <v>11.68</v>
      </c>
      <c r="G14" s="216">
        <v>57</v>
      </c>
      <c r="H14" s="216">
        <v>16</v>
      </c>
      <c r="I14" s="217">
        <v>10.76</v>
      </c>
      <c r="J14" s="216">
        <f>E14-H14</f>
        <v>0</v>
      </c>
      <c r="K14" s="426"/>
      <c r="L14" s="292"/>
    </row>
    <row r="15" spans="1:16" ht="15" x14ac:dyDescent="0.25">
      <c r="A15" s="296">
        <v>4</v>
      </c>
      <c r="B15" s="423"/>
      <c r="C15" s="297" t="s">
        <v>138</v>
      </c>
      <c r="D15" s="216">
        <v>40</v>
      </c>
      <c r="E15" s="216">
        <v>14</v>
      </c>
      <c r="F15" s="217">
        <v>13.13</v>
      </c>
      <c r="G15" s="216">
        <v>32</v>
      </c>
      <c r="H15" s="216">
        <v>10</v>
      </c>
      <c r="I15" s="217">
        <v>11.2</v>
      </c>
      <c r="J15" s="216">
        <f>E15-H15</f>
        <v>4</v>
      </c>
      <c r="K15" s="426"/>
      <c r="L15" s="292"/>
    </row>
    <row r="16" spans="1:16" x14ac:dyDescent="0.25">
      <c r="A16" s="296">
        <v>5</v>
      </c>
      <c r="B16" s="423"/>
      <c r="C16" s="218" t="s">
        <v>139</v>
      </c>
      <c r="D16" s="290">
        <f>SUM(D12:D15)</f>
        <v>422</v>
      </c>
      <c r="E16" s="290">
        <f>SUM(E12:E15)</f>
        <v>111</v>
      </c>
      <c r="F16" s="219">
        <v>11.77</v>
      </c>
      <c r="G16" s="290">
        <f>SUM(G12:G15)</f>
        <v>359</v>
      </c>
      <c r="H16" s="290">
        <f>SUM(H12:H15)</f>
        <v>94</v>
      </c>
      <c r="I16" s="219">
        <v>11.31</v>
      </c>
      <c r="J16" s="290">
        <f>SUM(J12:J15)</f>
        <v>17</v>
      </c>
      <c r="K16" s="429"/>
      <c r="L16" s="292"/>
    </row>
    <row r="17" spans="1:12" ht="24" customHeight="1" x14ac:dyDescent="0.25">
      <c r="A17" s="430" t="s">
        <v>126</v>
      </c>
      <c r="B17" s="423" t="s">
        <v>127</v>
      </c>
      <c r="C17" s="423" t="s">
        <v>128</v>
      </c>
      <c r="D17" s="431" t="str">
        <f>D3</f>
        <v>Cummulative June'22</v>
      </c>
      <c r="E17" s="431"/>
      <c r="F17" s="431"/>
      <c r="G17" s="431" t="str">
        <f>G3</f>
        <v>Cummulative June'21</v>
      </c>
      <c r="H17" s="431"/>
      <c r="I17" s="431"/>
      <c r="J17" s="423" t="s">
        <v>129</v>
      </c>
      <c r="K17" s="432" t="s">
        <v>130</v>
      </c>
      <c r="L17" s="292"/>
    </row>
    <row r="18" spans="1:12" ht="52.8" x14ac:dyDescent="0.25">
      <c r="A18" s="430"/>
      <c r="B18" s="423"/>
      <c r="C18" s="423"/>
      <c r="D18" s="289" t="s">
        <v>131</v>
      </c>
      <c r="E18" s="289" t="s">
        <v>142</v>
      </c>
      <c r="F18" s="289" t="s">
        <v>133</v>
      </c>
      <c r="G18" s="289" t="s">
        <v>131</v>
      </c>
      <c r="H18" s="289" t="s">
        <v>142</v>
      </c>
      <c r="I18" s="289" t="s">
        <v>133</v>
      </c>
      <c r="J18" s="423"/>
      <c r="K18" s="432"/>
      <c r="L18" s="292"/>
    </row>
    <row r="19" spans="1:12" ht="15" x14ac:dyDescent="0.25">
      <c r="A19" s="296">
        <v>1</v>
      </c>
      <c r="B19" s="423" t="s">
        <v>143</v>
      </c>
      <c r="C19" s="297" t="s">
        <v>135</v>
      </c>
      <c r="D19" s="216">
        <v>118</v>
      </c>
      <c r="E19" s="216">
        <v>0</v>
      </c>
      <c r="F19" s="217">
        <v>1.5</v>
      </c>
      <c r="G19" s="216">
        <v>113</v>
      </c>
      <c r="H19" s="216">
        <v>1</v>
      </c>
      <c r="I19" s="217">
        <v>1.97</v>
      </c>
      <c r="J19" s="216">
        <f>E19-H19</f>
        <v>-1</v>
      </c>
      <c r="K19" s="425"/>
      <c r="L19" s="292"/>
    </row>
    <row r="20" spans="1:12" ht="15" x14ac:dyDescent="0.25">
      <c r="A20" s="296">
        <v>2</v>
      </c>
      <c r="B20" s="423"/>
      <c r="C20" s="297" t="s">
        <v>136</v>
      </c>
      <c r="D20" s="216">
        <v>258</v>
      </c>
      <c r="E20" s="216">
        <v>1</v>
      </c>
      <c r="F20" s="217">
        <v>1.52</v>
      </c>
      <c r="G20" s="216">
        <v>238</v>
      </c>
      <c r="H20" s="216">
        <v>2</v>
      </c>
      <c r="I20" s="217">
        <v>-0.1</v>
      </c>
      <c r="J20" s="216">
        <f>E20-H20</f>
        <v>-1</v>
      </c>
      <c r="K20" s="426"/>
      <c r="L20" s="292"/>
    </row>
    <row r="21" spans="1:12" ht="15" x14ac:dyDescent="0.25">
      <c r="A21" s="296">
        <v>3</v>
      </c>
      <c r="B21" s="423"/>
      <c r="C21" s="297" t="s">
        <v>137</v>
      </c>
      <c r="D21" s="216">
        <v>17</v>
      </c>
      <c r="E21" s="216">
        <v>1</v>
      </c>
      <c r="F21" s="217">
        <v>-0.97299999999999998</v>
      </c>
      <c r="G21" s="216">
        <v>17</v>
      </c>
      <c r="H21" s="216">
        <v>2</v>
      </c>
      <c r="I21" s="217">
        <v>-2.75</v>
      </c>
      <c r="J21" s="216">
        <f>E21-H21</f>
        <v>-1</v>
      </c>
      <c r="K21" s="426"/>
      <c r="L21" s="292"/>
    </row>
    <row r="22" spans="1:12" ht="15" x14ac:dyDescent="0.25">
      <c r="A22" s="296">
        <v>4</v>
      </c>
      <c r="B22" s="423"/>
      <c r="C22" s="297" t="s">
        <v>138</v>
      </c>
      <c r="D22" s="216">
        <v>41</v>
      </c>
      <c r="E22" s="216">
        <v>0</v>
      </c>
      <c r="F22" s="217">
        <v>0.92</v>
      </c>
      <c r="G22" s="216">
        <v>39</v>
      </c>
      <c r="H22" s="216">
        <v>0</v>
      </c>
      <c r="I22" s="217">
        <v>1.53</v>
      </c>
      <c r="J22" s="216">
        <f>E22-H22</f>
        <v>0</v>
      </c>
      <c r="K22" s="426"/>
      <c r="L22" s="292"/>
    </row>
    <row r="23" spans="1:12" ht="16.2" thickBot="1" x14ac:dyDescent="0.3">
      <c r="A23" s="298">
        <v>5</v>
      </c>
      <c r="B23" s="424"/>
      <c r="C23" s="291" t="s">
        <v>139</v>
      </c>
      <c r="D23" s="290">
        <f>SUM(D19:D22)</f>
        <v>434</v>
      </c>
      <c r="E23" s="290">
        <f>SUM(E19:E22)</f>
        <v>2</v>
      </c>
      <c r="F23" s="220">
        <v>1.37</v>
      </c>
      <c r="G23" s="290">
        <f>SUM(G19:G22)</f>
        <v>407</v>
      </c>
      <c r="H23" s="290">
        <f>SUM(H19:H22)</f>
        <v>5</v>
      </c>
      <c r="I23" s="220">
        <v>0.4</v>
      </c>
      <c r="J23" s="290">
        <f>SUM(J19:J22)</f>
        <v>-3</v>
      </c>
      <c r="K23" s="427"/>
      <c r="L23" s="292"/>
    </row>
    <row r="24" spans="1:12" ht="12" customHeight="1" x14ac:dyDescent="0.3">
      <c r="A24" s="119"/>
      <c r="B24" s="120"/>
      <c r="C24" s="121"/>
      <c r="D24" s="121"/>
      <c r="E24" s="120"/>
      <c r="F24" s="122"/>
      <c r="G24" s="122"/>
      <c r="H24" s="120"/>
      <c r="I24" s="122"/>
      <c r="J24" s="120"/>
      <c r="K24" s="120"/>
    </row>
    <row r="25" spans="1:12" ht="12" customHeight="1" x14ac:dyDescent="0.3">
      <c r="A25" s="119"/>
      <c r="B25" s="120"/>
      <c r="C25" s="121"/>
      <c r="D25" s="121"/>
      <c r="E25" s="120"/>
      <c r="F25" s="122"/>
      <c r="G25" s="122"/>
      <c r="H25" s="120"/>
      <c r="I25" s="122"/>
      <c r="J25" s="120"/>
      <c r="K25" s="120"/>
    </row>
    <row r="26" spans="1:12" ht="15.75" customHeight="1" x14ac:dyDescent="0.3">
      <c r="B26" s="428"/>
      <c r="C26" s="428"/>
      <c r="D26" s="428"/>
      <c r="E26" s="428"/>
      <c r="F26" s="428"/>
      <c r="G26" s="122"/>
      <c r="H26" s="120"/>
      <c r="I26" s="122"/>
      <c r="J26" s="120"/>
      <c r="K26" s="120"/>
    </row>
    <row r="27" spans="1:12" ht="18" customHeight="1" x14ac:dyDescent="0.3">
      <c r="A27" s="119"/>
      <c r="B27" s="422"/>
      <c r="C27" s="422"/>
      <c r="D27" s="422"/>
      <c r="E27" s="422"/>
      <c r="F27" s="422"/>
      <c r="G27" s="122"/>
      <c r="H27" s="120"/>
      <c r="I27" s="122"/>
      <c r="J27" s="120"/>
      <c r="K27" s="120"/>
    </row>
    <row r="28" spans="1:12" ht="22.5" customHeight="1" x14ac:dyDescent="0.3">
      <c r="B28" s="422"/>
      <c r="C28" s="422"/>
      <c r="D28" s="422"/>
      <c r="E28" s="422"/>
      <c r="F28" s="422"/>
      <c r="G28" s="122"/>
      <c r="H28" s="120"/>
      <c r="I28" s="122"/>
      <c r="J28" s="120"/>
      <c r="K28" s="120"/>
    </row>
    <row r="29" spans="1:12" ht="38.25" customHeight="1" x14ac:dyDescent="0.3">
      <c r="A29" s="119"/>
      <c r="B29" s="422"/>
      <c r="C29" s="422"/>
      <c r="D29" s="422"/>
      <c r="E29" s="422"/>
      <c r="F29" s="422"/>
      <c r="G29" s="122"/>
      <c r="H29" s="120"/>
      <c r="I29" s="122"/>
      <c r="J29" s="120"/>
      <c r="K29" s="120"/>
    </row>
    <row r="30" spans="1:12" ht="24" customHeight="1" x14ac:dyDescent="0.3">
      <c r="B30" s="422"/>
      <c r="C30" s="422"/>
      <c r="D30" s="422"/>
      <c r="E30" s="422"/>
      <c r="F30" s="422"/>
      <c r="G30" s="122"/>
      <c r="H30" s="120"/>
      <c r="I30" s="122"/>
      <c r="J30" s="120"/>
      <c r="K30" s="120"/>
    </row>
    <row r="31" spans="1:12" x14ac:dyDescent="0.3">
      <c r="A31" s="119"/>
      <c r="B31" s="422"/>
      <c r="C31" s="422"/>
      <c r="D31" s="422"/>
      <c r="E31" s="422"/>
      <c r="F31" s="422"/>
      <c r="G31" s="122"/>
      <c r="H31" s="120"/>
      <c r="I31" s="122"/>
      <c r="J31" s="120"/>
      <c r="K31" s="120"/>
    </row>
    <row r="32" spans="1:12" x14ac:dyDescent="0.3">
      <c r="B32" s="422"/>
      <c r="C32" s="422"/>
      <c r="D32" s="422"/>
      <c r="E32" s="422"/>
      <c r="F32" s="422"/>
      <c r="G32" s="122"/>
      <c r="H32" s="120"/>
      <c r="I32" s="122"/>
      <c r="J32" s="120"/>
      <c r="K32" s="120"/>
    </row>
    <row r="33" spans="1:11" x14ac:dyDescent="0.3">
      <c r="A33" s="119"/>
      <c r="B33" s="120"/>
      <c r="C33" s="121"/>
      <c r="D33" s="121"/>
      <c r="E33" s="120"/>
      <c r="F33" s="122"/>
      <c r="G33" s="122"/>
      <c r="H33" s="120"/>
      <c r="I33" s="122"/>
      <c r="J33" s="120"/>
      <c r="K33" s="120"/>
    </row>
    <row r="34" spans="1:11" x14ac:dyDescent="0.3">
      <c r="A34" s="119"/>
      <c r="B34" s="120"/>
      <c r="C34" s="121"/>
      <c r="D34" s="121"/>
      <c r="E34" s="120"/>
      <c r="F34" s="122"/>
      <c r="G34" s="122"/>
      <c r="H34" s="120"/>
      <c r="I34" s="122"/>
      <c r="J34" s="120"/>
      <c r="K34" s="120"/>
    </row>
    <row r="35" spans="1:11" x14ac:dyDescent="0.3">
      <c r="A35" s="119"/>
      <c r="B35" s="120"/>
      <c r="C35" s="121"/>
      <c r="D35" s="121"/>
      <c r="E35" s="120"/>
      <c r="F35" s="122"/>
      <c r="G35" s="122"/>
      <c r="H35" s="120"/>
      <c r="I35" s="122"/>
      <c r="J35" s="120"/>
      <c r="K35" s="120"/>
    </row>
    <row r="36" spans="1:11" x14ac:dyDescent="0.3">
      <c r="A36" s="119"/>
      <c r="B36" s="120"/>
      <c r="C36" s="121"/>
      <c r="D36" s="121"/>
      <c r="E36" s="120"/>
      <c r="F36" s="122"/>
      <c r="G36" s="122"/>
      <c r="H36" s="120"/>
      <c r="I36" s="122"/>
      <c r="J36" s="120"/>
      <c r="K36" s="120"/>
    </row>
    <row r="37" spans="1:11" x14ac:dyDescent="0.3">
      <c r="A37" s="119"/>
      <c r="B37" s="120"/>
      <c r="C37" s="121"/>
      <c r="D37" s="121"/>
      <c r="E37" s="120"/>
      <c r="F37" s="122"/>
      <c r="G37" s="122"/>
      <c r="H37" s="120"/>
      <c r="I37" s="122"/>
      <c r="J37" s="120"/>
      <c r="K37" s="120"/>
    </row>
    <row r="38" spans="1:11" x14ac:dyDescent="0.3">
      <c r="A38" s="119"/>
      <c r="B38" s="120"/>
      <c r="C38" s="121"/>
      <c r="D38" s="121"/>
      <c r="E38" s="120"/>
      <c r="F38" s="122"/>
      <c r="G38" s="122"/>
      <c r="H38" s="120"/>
      <c r="I38" s="122"/>
      <c r="J38" s="120"/>
      <c r="K38" s="120"/>
    </row>
    <row r="39" spans="1:11" x14ac:dyDescent="0.3">
      <c r="A39" s="119"/>
      <c r="B39" s="120"/>
      <c r="C39" s="121"/>
      <c r="D39" s="121"/>
      <c r="E39" s="120"/>
      <c r="F39" s="122"/>
      <c r="G39" s="122"/>
      <c r="H39" s="120"/>
      <c r="I39" s="122"/>
      <c r="J39" s="120"/>
      <c r="K39" s="120"/>
    </row>
  </sheetData>
  <mergeCells count="36">
    <mergeCell ref="A1:K1"/>
    <mergeCell ref="A2:J2"/>
    <mergeCell ref="A3:A4"/>
    <mergeCell ref="B3:B4"/>
    <mergeCell ref="C3:C4"/>
    <mergeCell ref="D3:F3"/>
    <mergeCell ref="G3:I3"/>
    <mergeCell ref="J3:J4"/>
    <mergeCell ref="K3:K4"/>
    <mergeCell ref="B5:B9"/>
    <mergeCell ref="K5:K9"/>
    <mergeCell ref="A10:A11"/>
    <mergeCell ref="B10:B11"/>
    <mergeCell ref="C10:C11"/>
    <mergeCell ref="D10:F10"/>
    <mergeCell ref="G10:I10"/>
    <mergeCell ref="J10:J11"/>
    <mergeCell ref="K10:K11"/>
    <mergeCell ref="B12:B16"/>
    <mergeCell ref="K12:K16"/>
    <mergeCell ref="A17:A18"/>
    <mergeCell ref="B17:B18"/>
    <mergeCell ref="C17:C18"/>
    <mergeCell ref="D17:F17"/>
    <mergeCell ref="G17:I17"/>
    <mergeCell ref="J17:J18"/>
    <mergeCell ref="K17:K18"/>
    <mergeCell ref="B30:F30"/>
    <mergeCell ref="B31:F31"/>
    <mergeCell ref="B32:F32"/>
    <mergeCell ref="B19:B23"/>
    <mergeCell ref="K19:K23"/>
    <mergeCell ref="B26:F26"/>
    <mergeCell ref="B27:F27"/>
    <mergeCell ref="B28:F28"/>
    <mergeCell ref="B29:F2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2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I16"/>
  <sheetViews>
    <sheetView tabSelected="1" workbookViewId="0">
      <selection activeCell="O6" sqref="O6"/>
    </sheetView>
  </sheetViews>
  <sheetFormatPr defaultRowHeight="13.2" x14ac:dyDescent="0.25"/>
  <cols>
    <col min="1" max="1" width="4.6640625" style="136" customWidth="1"/>
    <col min="2" max="2" width="25.88671875" style="164" customWidth="1"/>
    <col min="3" max="3" width="6.88671875" style="165" customWidth="1"/>
    <col min="4" max="4" width="14.109375" style="136" customWidth="1"/>
    <col min="5" max="5" width="10.44140625" style="136" customWidth="1"/>
    <col min="6" max="6" width="17.109375" style="136" customWidth="1"/>
    <col min="7" max="7" width="13.5546875" style="136" customWidth="1"/>
    <col min="8" max="8" width="16.5546875" style="136" bestFit="1" customWidth="1"/>
    <col min="9" max="9" width="3.5546875" style="136" customWidth="1"/>
    <col min="10" max="10" width="5.109375" style="136" customWidth="1"/>
    <col min="11" max="11" width="7.109375" style="136" bestFit="1" customWidth="1"/>
    <col min="12" max="12" width="0" style="136" hidden="1" customWidth="1"/>
    <col min="13" max="13" width="9.33203125" style="136" customWidth="1"/>
    <col min="14" max="14" width="0" style="136" hidden="1" customWidth="1"/>
    <col min="15" max="15" width="7.6640625" style="136" bestFit="1" customWidth="1"/>
    <col min="16" max="16" width="5" style="136" bestFit="1" customWidth="1"/>
    <col min="17" max="18" width="0" style="136" hidden="1" customWidth="1"/>
    <col min="19" max="256" width="9.109375" style="136"/>
    <col min="257" max="257" width="4.6640625" style="136" customWidth="1"/>
    <col min="258" max="258" width="25.88671875" style="136" customWidth="1"/>
    <col min="259" max="259" width="6.88671875" style="136" customWidth="1"/>
    <col min="260" max="260" width="14.109375" style="136" customWidth="1"/>
    <col min="261" max="261" width="10.44140625" style="136" customWidth="1"/>
    <col min="262" max="262" width="17.109375" style="136" customWidth="1"/>
    <col min="263" max="263" width="13.5546875" style="136" customWidth="1"/>
    <col min="264" max="264" width="16.5546875" style="136" bestFit="1" customWidth="1"/>
    <col min="265" max="265" width="3.5546875" style="136" customWidth="1"/>
    <col min="266" max="266" width="5.109375" style="136" customWidth="1"/>
    <col min="267" max="267" width="7.109375" style="136" bestFit="1" customWidth="1"/>
    <col min="268" max="268" width="0" style="136" hidden="1" customWidth="1"/>
    <col min="269" max="269" width="9.33203125" style="136" customWidth="1"/>
    <col min="270" max="270" width="0" style="136" hidden="1" customWidth="1"/>
    <col min="271" max="271" width="7.6640625" style="136" bestFit="1" customWidth="1"/>
    <col min="272" max="272" width="5" style="136" bestFit="1" customWidth="1"/>
    <col min="273" max="274" width="0" style="136" hidden="1" customWidth="1"/>
    <col min="275" max="512" width="9.109375" style="136"/>
    <col min="513" max="513" width="4.6640625" style="136" customWidth="1"/>
    <col min="514" max="514" width="25.88671875" style="136" customWidth="1"/>
    <col min="515" max="515" width="6.88671875" style="136" customWidth="1"/>
    <col min="516" max="516" width="14.109375" style="136" customWidth="1"/>
    <col min="517" max="517" width="10.44140625" style="136" customWidth="1"/>
    <col min="518" max="518" width="17.109375" style="136" customWidth="1"/>
    <col min="519" max="519" width="13.5546875" style="136" customWidth="1"/>
    <col min="520" max="520" width="16.5546875" style="136" bestFit="1" customWidth="1"/>
    <col min="521" max="521" width="3.5546875" style="136" customWidth="1"/>
    <col min="522" max="522" width="5.109375" style="136" customWidth="1"/>
    <col min="523" max="523" width="7.109375" style="136" bestFit="1" customWidth="1"/>
    <col min="524" max="524" width="0" style="136" hidden="1" customWidth="1"/>
    <col min="525" max="525" width="9.33203125" style="136" customWidth="1"/>
    <col min="526" max="526" width="0" style="136" hidden="1" customWidth="1"/>
    <col min="527" max="527" width="7.6640625" style="136" bestFit="1" customWidth="1"/>
    <col min="528" max="528" width="5" style="136" bestFit="1" customWidth="1"/>
    <col min="529" max="530" width="0" style="136" hidden="1" customWidth="1"/>
    <col min="531" max="768" width="9.109375" style="136"/>
    <col min="769" max="769" width="4.6640625" style="136" customWidth="1"/>
    <col min="770" max="770" width="25.88671875" style="136" customWidth="1"/>
    <col min="771" max="771" width="6.88671875" style="136" customWidth="1"/>
    <col min="772" max="772" width="14.109375" style="136" customWidth="1"/>
    <col min="773" max="773" width="10.44140625" style="136" customWidth="1"/>
    <col min="774" max="774" width="17.109375" style="136" customWidth="1"/>
    <col min="775" max="775" width="13.5546875" style="136" customWidth="1"/>
    <col min="776" max="776" width="16.5546875" style="136" bestFit="1" customWidth="1"/>
    <col min="777" max="777" width="3.5546875" style="136" customWidth="1"/>
    <col min="778" max="778" width="5.109375" style="136" customWidth="1"/>
    <col min="779" max="779" width="7.109375" style="136" bestFit="1" customWidth="1"/>
    <col min="780" max="780" width="0" style="136" hidden="1" customWidth="1"/>
    <col min="781" max="781" width="9.33203125" style="136" customWidth="1"/>
    <col min="782" max="782" width="0" style="136" hidden="1" customWidth="1"/>
    <col min="783" max="783" width="7.6640625" style="136" bestFit="1" customWidth="1"/>
    <col min="784" max="784" width="5" style="136" bestFit="1" customWidth="1"/>
    <col min="785" max="786" width="0" style="136" hidden="1" customWidth="1"/>
    <col min="787" max="1024" width="9.109375" style="136"/>
    <col min="1025" max="1025" width="4.6640625" style="136" customWidth="1"/>
    <col min="1026" max="1026" width="25.88671875" style="136" customWidth="1"/>
    <col min="1027" max="1027" width="6.88671875" style="136" customWidth="1"/>
    <col min="1028" max="1028" width="14.109375" style="136" customWidth="1"/>
    <col min="1029" max="1029" width="10.44140625" style="136" customWidth="1"/>
    <col min="1030" max="1030" width="17.109375" style="136" customWidth="1"/>
    <col min="1031" max="1031" width="13.5546875" style="136" customWidth="1"/>
    <col min="1032" max="1032" width="16.5546875" style="136" bestFit="1" customWidth="1"/>
    <col min="1033" max="1033" width="3.5546875" style="136" customWidth="1"/>
    <col min="1034" max="1034" width="5.109375" style="136" customWidth="1"/>
    <col min="1035" max="1035" width="7.109375" style="136" bestFit="1" customWidth="1"/>
    <col min="1036" max="1036" width="0" style="136" hidden="1" customWidth="1"/>
    <col min="1037" max="1037" width="9.33203125" style="136" customWidth="1"/>
    <col min="1038" max="1038" width="0" style="136" hidden="1" customWidth="1"/>
    <col min="1039" max="1039" width="7.6640625" style="136" bestFit="1" customWidth="1"/>
    <col min="1040" max="1040" width="5" style="136" bestFit="1" customWidth="1"/>
    <col min="1041" max="1042" width="0" style="136" hidden="1" customWidth="1"/>
    <col min="1043" max="1280" width="9.109375" style="136"/>
    <col min="1281" max="1281" width="4.6640625" style="136" customWidth="1"/>
    <col min="1282" max="1282" width="25.88671875" style="136" customWidth="1"/>
    <col min="1283" max="1283" width="6.88671875" style="136" customWidth="1"/>
    <col min="1284" max="1284" width="14.109375" style="136" customWidth="1"/>
    <col min="1285" max="1285" width="10.44140625" style="136" customWidth="1"/>
    <col min="1286" max="1286" width="17.109375" style="136" customWidth="1"/>
    <col min="1287" max="1287" width="13.5546875" style="136" customWidth="1"/>
    <col min="1288" max="1288" width="16.5546875" style="136" bestFit="1" customWidth="1"/>
    <col min="1289" max="1289" width="3.5546875" style="136" customWidth="1"/>
    <col min="1290" max="1290" width="5.109375" style="136" customWidth="1"/>
    <col min="1291" max="1291" width="7.109375" style="136" bestFit="1" customWidth="1"/>
    <col min="1292" max="1292" width="0" style="136" hidden="1" customWidth="1"/>
    <col min="1293" max="1293" width="9.33203125" style="136" customWidth="1"/>
    <col min="1294" max="1294" width="0" style="136" hidden="1" customWidth="1"/>
    <col min="1295" max="1295" width="7.6640625" style="136" bestFit="1" customWidth="1"/>
    <col min="1296" max="1296" width="5" style="136" bestFit="1" customWidth="1"/>
    <col min="1297" max="1298" width="0" style="136" hidden="1" customWidth="1"/>
    <col min="1299" max="1536" width="9.109375" style="136"/>
    <col min="1537" max="1537" width="4.6640625" style="136" customWidth="1"/>
    <col min="1538" max="1538" width="25.88671875" style="136" customWidth="1"/>
    <col min="1539" max="1539" width="6.88671875" style="136" customWidth="1"/>
    <col min="1540" max="1540" width="14.109375" style="136" customWidth="1"/>
    <col min="1541" max="1541" width="10.44140625" style="136" customWidth="1"/>
    <col min="1542" max="1542" width="17.109375" style="136" customWidth="1"/>
    <col min="1543" max="1543" width="13.5546875" style="136" customWidth="1"/>
    <col min="1544" max="1544" width="16.5546875" style="136" bestFit="1" customWidth="1"/>
    <col min="1545" max="1545" width="3.5546875" style="136" customWidth="1"/>
    <col min="1546" max="1546" width="5.109375" style="136" customWidth="1"/>
    <col min="1547" max="1547" width="7.109375" style="136" bestFit="1" customWidth="1"/>
    <col min="1548" max="1548" width="0" style="136" hidden="1" customWidth="1"/>
    <col min="1549" max="1549" width="9.33203125" style="136" customWidth="1"/>
    <col min="1550" max="1550" width="0" style="136" hidden="1" customWidth="1"/>
    <col min="1551" max="1551" width="7.6640625" style="136" bestFit="1" customWidth="1"/>
    <col min="1552" max="1552" width="5" style="136" bestFit="1" customWidth="1"/>
    <col min="1553" max="1554" width="0" style="136" hidden="1" customWidth="1"/>
    <col min="1555" max="1792" width="9.109375" style="136"/>
    <col min="1793" max="1793" width="4.6640625" style="136" customWidth="1"/>
    <col min="1794" max="1794" width="25.88671875" style="136" customWidth="1"/>
    <col min="1795" max="1795" width="6.88671875" style="136" customWidth="1"/>
    <col min="1796" max="1796" width="14.109375" style="136" customWidth="1"/>
    <col min="1797" max="1797" width="10.44140625" style="136" customWidth="1"/>
    <col min="1798" max="1798" width="17.109375" style="136" customWidth="1"/>
    <col min="1799" max="1799" width="13.5546875" style="136" customWidth="1"/>
    <col min="1800" max="1800" width="16.5546875" style="136" bestFit="1" customWidth="1"/>
    <col min="1801" max="1801" width="3.5546875" style="136" customWidth="1"/>
    <col min="1802" max="1802" width="5.109375" style="136" customWidth="1"/>
    <col min="1803" max="1803" width="7.109375" style="136" bestFit="1" customWidth="1"/>
    <col min="1804" max="1804" width="0" style="136" hidden="1" customWidth="1"/>
    <col min="1805" max="1805" width="9.33203125" style="136" customWidth="1"/>
    <col min="1806" max="1806" width="0" style="136" hidden="1" customWidth="1"/>
    <col min="1807" max="1807" width="7.6640625" style="136" bestFit="1" customWidth="1"/>
    <col min="1808" max="1808" width="5" style="136" bestFit="1" customWidth="1"/>
    <col min="1809" max="1810" width="0" style="136" hidden="1" customWidth="1"/>
    <col min="1811" max="2048" width="9.109375" style="136"/>
    <col min="2049" max="2049" width="4.6640625" style="136" customWidth="1"/>
    <col min="2050" max="2050" width="25.88671875" style="136" customWidth="1"/>
    <col min="2051" max="2051" width="6.88671875" style="136" customWidth="1"/>
    <col min="2052" max="2052" width="14.109375" style="136" customWidth="1"/>
    <col min="2053" max="2053" width="10.44140625" style="136" customWidth="1"/>
    <col min="2054" max="2054" width="17.109375" style="136" customWidth="1"/>
    <col min="2055" max="2055" width="13.5546875" style="136" customWidth="1"/>
    <col min="2056" max="2056" width="16.5546875" style="136" bestFit="1" customWidth="1"/>
    <col min="2057" max="2057" width="3.5546875" style="136" customWidth="1"/>
    <col min="2058" max="2058" width="5.109375" style="136" customWidth="1"/>
    <col min="2059" max="2059" width="7.109375" style="136" bestFit="1" customWidth="1"/>
    <col min="2060" max="2060" width="0" style="136" hidden="1" customWidth="1"/>
    <col min="2061" max="2061" width="9.33203125" style="136" customWidth="1"/>
    <col min="2062" max="2062" width="0" style="136" hidden="1" customWidth="1"/>
    <col min="2063" max="2063" width="7.6640625" style="136" bestFit="1" customWidth="1"/>
    <col min="2064" max="2064" width="5" style="136" bestFit="1" customWidth="1"/>
    <col min="2065" max="2066" width="0" style="136" hidden="1" customWidth="1"/>
    <col min="2067" max="2304" width="9.109375" style="136"/>
    <col min="2305" max="2305" width="4.6640625" style="136" customWidth="1"/>
    <col min="2306" max="2306" width="25.88671875" style="136" customWidth="1"/>
    <col min="2307" max="2307" width="6.88671875" style="136" customWidth="1"/>
    <col min="2308" max="2308" width="14.109375" style="136" customWidth="1"/>
    <col min="2309" max="2309" width="10.44140625" style="136" customWidth="1"/>
    <col min="2310" max="2310" width="17.109375" style="136" customWidth="1"/>
    <col min="2311" max="2311" width="13.5546875" style="136" customWidth="1"/>
    <col min="2312" max="2312" width="16.5546875" style="136" bestFit="1" customWidth="1"/>
    <col min="2313" max="2313" width="3.5546875" style="136" customWidth="1"/>
    <col min="2314" max="2314" width="5.109375" style="136" customWidth="1"/>
    <col min="2315" max="2315" width="7.109375" style="136" bestFit="1" customWidth="1"/>
    <col min="2316" max="2316" width="0" style="136" hidden="1" customWidth="1"/>
    <col min="2317" max="2317" width="9.33203125" style="136" customWidth="1"/>
    <col min="2318" max="2318" width="0" style="136" hidden="1" customWidth="1"/>
    <col min="2319" max="2319" width="7.6640625" style="136" bestFit="1" customWidth="1"/>
    <col min="2320" max="2320" width="5" style="136" bestFit="1" customWidth="1"/>
    <col min="2321" max="2322" width="0" style="136" hidden="1" customWidth="1"/>
    <col min="2323" max="2560" width="9.109375" style="136"/>
    <col min="2561" max="2561" width="4.6640625" style="136" customWidth="1"/>
    <col min="2562" max="2562" width="25.88671875" style="136" customWidth="1"/>
    <col min="2563" max="2563" width="6.88671875" style="136" customWidth="1"/>
    <col min="2564" max="2564" width="14.109375" style="136" customWidth="1"/>
    <col min="2565" max="2565" width="10.44140625" style="136" customWidth="1"/>
    <col min="2566" max="2566" width="17.109375" style="136" customWidth="1"/>
    <col min="2567" max="2567" width="13.5546875" style="136" customWidth="1"/>
    <col min="2568" max="2568" width="16.5546875" style="136" bestFit="1" customWidth="1"/>
    <col min="2569" max="2569" width="3.5546875" style="136" customWidth="1"/>
    <col min="2570" max="2570" width="5.109375" style="136" customWidth="1"/>
    <col min="2571" max="2571" width="7.109375" style="136" bestFit="1" customWidth="1"/>
    <col min="2572" max="2572" width="0" style="136" hidden="1" customWidth="1"/>
    <col min="2573" max="2573" width="9.33203125" style="136" customWidth="1"/>
    <col min="2574" max="2574" width="0" style="136" hidden="1" customWidth="1"/>
    <col min="2575" max="2575" width="7.6640625" style="136" bestFit="1" customWidth="1"/>
    <col min="2576" max="2576" width="5" style="136" bestFit="1" customWidth="1"/>
    <col min="2577" max="2578" width="0" style="136" hidden="1" customWidth="1"/>
    <col min="2579" max="2816" width="9.109375" style="136"/>
    <col min="2817" max="2817" width="4.6640625" style="136" customWidth="1"/>
    <col min="2818" max="2818" width="25.88671875" style="136" customWidth="1"/>
    <col min="2819" max="2819" width="6.88671875" style="136" customWidth="1"/>
    <col min="2820" max="2820" width="14.109375" style="136" customWidth="1"/>
    <col min="2821" max="2821" width="10.44140625" style="136" customWidth="1"/>
    <col min="2822" max="2822" width="17.109375" style="136" customWidth="1"/>
    <col min="2823" max="2823" width="13.5546875" style="136" customWidth="1"/>
    <col min="2824" max="2824" width="16.5546875" style="136" bestFit="1" customWidth="1"/>
    <col min="2825" max="2825" width="3.5546875" style="136" customWidth="1"/>
    <col min="2826" max="2826" width="5.109375" style="136" customWidth="1"/>
    <col min="2827" max="2827" width="7.109375" style="136" bestFit="1" customWidth="1"/>
    <col min="2828" max="2828" width="0" style="136" hidden="1" customWidth="1"/>
    <col min="2829" max="2829" width="9.33203125" style="136" customWidth="1"/>
    <col min="2830" max="2830" width="0" style="136" hidden="1" customWidth="1"/>
    <col min="2831" max="2831" width="7.6640625" style="136" bestFit="1" customWidth="1"/>
    <col min="2832" max="2832" width="5" style="136" bestFit="1" customWidth="1"/>
    <col min="2833" max="2834" width="0" style="136" hidden="1" customWidth="1"/>
    <col min="2835" max="3072" width="9.109375" style="136"/>
    <col min="3073" max="3073" width="4.6640625" style="136" customWidth="1"/>
    <col min="3074" max="3074" width="25.88671875" style="136" customWidth="1"/>
    <col min="3075" max="3075" width="6.88671875" style="136" customWidth="1"/>
    <col min="3076" max="3076" width="14.109375" style="136" customWidth="1"/>
    <col min="3077" max="3077" width="10.44140625" style="136" customWidth="1"/>
    <col min="3078" max="3078" width="17.109375" style="136" customWidth="1"/>
    <col min="3079" max="3079" width="13.5546875" style="136" customWidth="1"/>
    <col min="3080" max="3080" width="16.5546875" style="136" bestFit="1" customWidth="1"/>
    <col min="3081" max="3081" width="3.5546875" style="136" customWidth="1"/>
    <col min="3082" max="3082" width="5.109375" style="136" customWidth="1"/>
    <col min="3083" max="3083" width="7.109375" style="136" bestFit="1" customWidth="1"/>
    <col min="3084" max="3084" width="0" style="136" hidden="1" customWidth="1"/>
    <col min="3085" max="3085" width="9.33203125" style="136" customWidth="1"/>
    <col min="3086" max="3086" width="0" style="136" hidden="1" customWidth="1"/>
    <col min="3087" max="3087" width="7.6640625" style="136" bestFit="1" customWidth="1"/>
    <col min="3088" max="3088" width="5" style="136" bestFit="1" customWidth="1"/>
    <col min="3089" max="3090" width="0" style="136" hidden="1" customWidth="1"/>
    <col min="3091" max="3328" width="9.109375" style="136"/>
    <col min="3329" max="3329" width="4.6640625" style="136" customWidth="1"/>
    <col min="3330" max="3330" width="25.88671875" style="136" customWidth="1"/>
    <col min="3331" max="3331" width="6.88671875" style="136" customWidth="1"/>
    <col min="3332" max="3332" width="14.109375" style="136" customWidth="1"/>
    <col min="3333" max="3333" width="10.44140625" style="136" customWidth="1"/>
    <col min="3334" max="3334" width="17.109375" style="136" customWidth="1"/>
    <col min="3335" max="3335" width="13.5546875" style="136" customWidth="1"/>
    <col min="3336" max="3336" width="16.5546875" style="136" bestFit="1" customWidth="1"/>
    <col min="3337" max="3337" width="3.5546875" style="136" customWidth="1"/>
    <col min="3338" max="3338" width="5.109375" style="136" customWidth="1"/>
    <col min="3339" max="3339" width="7.109375" style="136" bestFit="1" customWidth="1"/>
    <col min="3340" max="3340" width="0" style="136" hidden="1" customWidth="1"/>
    <col min="3341" max="3341" width="9.33203125" style="136" customWidth="1"/>
    <col min="3342" max="3342" width="0" style="136" hidden="1" customWidth="1"/>
    <col min="3343" max="3343" width="7.6640625" style="136" bestFit="1" customWidth="1"/>
    <col min="3344" max="3344" width="5" style="136" bestFit="1" customWidth="1"/>
    <col min="3345" max="3346" width="0" style="136" hidden="1" customWidth="1"/>
    <col min="3347" max="3584" width="9.109375" style="136"/>
    <col min="3585" max="3585" width="4.6640625" style="136" customWidth="1"/>
    <col min="3586" max="3586" width="25.88671875" style="136" customWidth="1"/>
    <col min="3587" max="3587" width="6.88671875" style="136" customWidth="1"/>
    <col min="3588" max="3588" width="14.109375" style="136" customWidth="1"/>
    <col min="3589" max="3589" width="10.44140625" style="136" customWidth="1"/>
    <col min="3590" max="3590" width="17.109375" style="136" customWidth="1"/>
    <col min="3591" max="3591" width="13.5546875" style="136" customWidth="1"/>
    <col min="3592" max="3592" width="16.5546875" style="136" bestFit="1" customWidth="1"/>
    <col min="3593" max="3593" width="3.5546875" style="136" customWidth="1"/>
    <col min="3594" max="3594" width="5.109375" style="136" customWidth="1"/>
    <col min="3595" max="3595" width="7.109375" style="136" bestFit="1" customWidth="1"/>
    <col min="3596" max="3596" width="0" style="136" hidden="1" customWidth="1"/>
    <col min="3597" max="3597" width="9.33203125" style="136" customWidth="1"/>
    <col min="3598" max="3598" width="0" style="136" hidden="1" customWidth="1"/>
    <col min="3599" max="3599" width="7.6640625" style="136" bestFit="1" customWidth="1"/>
    <col min="3600" max="3600" width="5" style="136" bestFit="1" customWidth="1"/>
    <col min="3601" max="3602" width="0" style="136" hidden="1" customWidth="1"/>
    <col min="3603" max="3840" width="9.109375" style="136"/>
    <col min="3841" max="3841" width="4.6640625" style="136" customWidth="1"/>
    <col min="3842" max="3842" width="25.88671875" style="136" customWidth="1"/>
    <col min="3843" max="3843" width="6.88671875" style="136" customWidth="1"/>
    <col min="3844" max="3844" width="14.109375" style="136" customWidth="1"/>
    <col min="3845" max="3845" width="10.44140625" style="136" customWidth="1"/>
    <col min="3846" max="3846" width="17.109375" style="136" customWidth="1"/>
    <col min="3847" max="3847" width="13.5546875" style="136" customWidth="1"/>
    <col min="3848" max="3848" width="16.5546875" style="136" bestFit="1" customWidth="1"/>
    <col min="3849" max="3849" width="3.5546875" style="136" customWidth="1"/>
    <col min="3850" max="3850" width="5.109375" style="136" customWidth="1"/>
    <col min="3851" max="3851" width="7.109375" style="136" bestFit="1" customWidth="1"/>
    <col min="3852" max="3852" width="0" style="136" hidden="1" customWidth="1"/>
    <col min="3853" max="3853" width="9.33203125" style="136" customWidth="1"/>
    <col min="3854" max="3854" width="0" style="136" hidden="1" customWidth="1"/>
    <col min="3855" max="3855" width="7.6640625" style="136" bestFit="1" customWidth="1"/>
    <col min="3856" max="3856" width="5" style="136" bestFit="1" customWidth="1"/>
    <col min="3857" max="3858" width="0" style="136" hidden="1" customWidth="1"/>
    <col min="3859" max="4096" width="9.109375" style="136"/>
    <col min="4097" max="4097" width="4.6640625" style="136" customWidth="1"/>
    <col min="4098" max="4098" width="25.88671875" style="136" customWidth="1"/>
    <col min="4099" max="4099" width="6.88671875" style="136" customWidth="1"/>
    <col min="4100" max="4100" width="14.109375" style="136" customWidth="1"/>
    <col min="4101" max="4101" width="10.44140625" style="136" customWidth="1"/>
    <col min="4102" max="4102" width="17.109375" style="136" customWidth="1"/>
    <col min="4103" max="4103" width="13.5546875" style="136" customWidth="1"/>
    <col min="4104" max="4104" width="16.5546875" style="136" bestFit="1" customWidth="1"/>
    <col min="4105" max="4105" width="3.5546875" style="136" customWidth="1"/>
    <col min="4106" max="4106" width="5.109375" style="136" customWidth="1"/>
    <col min="4107" max="4107" width="7.109375" style="136" bestFit="1" customWidth="1"/>
    <col min="4108" max="4108" width="0" style="136" hidden="1" customWidth="1"/>
    <col min="4109" max="4109" width="9.33203125" style="136" customWidth="1"/>
    <col min="4110" max="4110" width="0" style="136" hidden="1" customWidth="1"/>
    <col min="4111" max="4111" width="7.6640625" style="136" bestFit="1" customWidth="1"/>
    <col min="4112" max="4112" width="5" style="136" bestFit="1" customWidth="1"/>
    <col min="4113" max="4114" width="0" style="136" hidden="1" customWidth="1"/>
    <col min="4115" max="4352" width="9.109375" style="136"/>
    <col min="4353" max="4353" width="4.6640625" style="136" customWidth="1"/>
    <col min="4354" max="4354" width="25.88671875" style="136" customWidth="1"/>
    <col min="4355" max="4355" width="6.88671875" style="136" customWidth="1"/>
    <col min="4356" max="4356" width="14.109375" style="136" customWidth="1"/>
    <col min="4357" max="4357" width="10.44140625" style="136" customWidth="1"/>
    <col min="4358" max="4358" width="17.109375" style="136" customWidth="1"/>
    <col min="4359" max="4359" width="13.5546875" style="136" customWidth="1"/>
    <col min="4360" max="4360" width="16.5546875" style="136" bestFit="1" customWidth="1"/>
    <col min="4361" max="4361" width="3.5546875" style="136" customWidth="1"/>
    <col min="4362" max="4362" width="5.109375" style="136" customWidth="1"/>
    <col min="4363" max="4363" width="7.109375" style="136" bestFit="1" customWidth="1"/>
    <col min="4364" max="4364" width="0" style="136" hidden="1" customWidth="1"/>
    <col min="4365" max="4365" width="9.33203125" style="136" customWidth="1"/>
    <col min="4366" max="4366" width="0" style="136" hidden="1" customWidth="1"/>
    <col min="4367" max="4367" width="7.6640625" style="136" bestFit="1" customWidth="1"/>
    <col min="4368" max="4368" width="5" style="136" bestFit="1" customWidth="1"/>
    <col min="4369" max="4370" width="0" style="136" hidden="1" customWidth="1"/>
    <col min="4371" max="4608" width="9.109375" style="136"/>
    <col min="4609" max="4609" width="4.6640625" style="136" customWidth="1"/>
    <col min="4610" max="4610" width="25.88671875" style="136" customWidth="1"/>
    <col min="4611" max="4611" width="6.88671875" style="136" customWidth="1"/>
    <col min="4612" max="4612" width="14.109375" style="136" customWidth="1"/>
    <col min="4613" max="4613" width="10.44140625" style="136" customWidth="1"/>
    <col min="4614" max="4614" width="17.109375" style="136" customWidth="1"/>
    <col min="4615" max="4615" width="13.5546875" style="136" customWidth="1"/>
    <col min="4616" max="4616" width="16.5546875" style="136" bestFit="1" customWidth="1"/>
    <col min="4617" max="4617" width="3.5546875" style="136" customWidth="1"/>
    <col min="4618" max="4618" width="5.109375" style="136" customWidth="1"/>
    <col min="4619" max="4619" width="7.109375" style="136" bestFit="1" customWidth="1"/>
    <col min="4620" max="4620" width="0" style="136" hidden="1" customWidth="1"/>
    <col min="4621" max="4621" width="9.33203125" style="136" customWidth="1"/>
    <col min="4622" max="4622" width="0" style="136" hidden="1" customWidth="1"/>
    <col min="4623" max="4623" width="7.6640625" style="136" bestFit="1" customWidth="1"/>
    <col min="4624" max="4624" width="5" style="136" bestFit="1" customWidth="1"/>
    <col min="4625" max="4626" width="0" style="136" hidden="1" customWidth="1"/>
    <col min="4627" max="4864" width="9.109375" style="136"/>
    <col min="4865" max="4865" width="4.6640625" style="136" customWidth="1"/>
    <col min="4866" max="4866" width="25.88671875" style="136" customWidth="1"/>
    <col min="4867" max="4867" width="6.88671875" style="136" customWidth="1"/>
    <col min="4868" max="4868" width="14.109375" style="136" customWidth="1"/>
    <col min="4869" max="4869" width="10.44140625" style="136" customWidth="1"/>
    <col min="4870" max="4870" width="17.109375" style="136" customWidth="1"/>
    <col min="4871" max="4871" width="13.5546875" style="136" customWidth="1"/>
    <col min="4872" max="4872" width="16.5546875" style="136" bestFit="1" customWidth="1"/>
    <col min="4873" max="4873" width="3.5546875" style="136" customWidth="1"/>
    <col min="4874" max="4874" width="5.109375" style="136" customWidth="1"/>
    <col min="4875" max="4875" width="7.109375" style="136" bestFit="1" customWidth="1"/>
    <col min="4876" max="4876" width="0" style="136" hidden="1" customWidth="1"/>
    <col min="4877" max="4877" width="9.33203125" style="136" customWidth="1"/>
    <col min="4878" max="4878" width="0" style="136" hidden="1" customWidth="1"/>
    <col min="4879" max="4879" width="7.6640625" style="136" bestFit="1" customWidth="1"/>
    <col min="4880" max="4880" width="5" style="136" bestFit="1" customWidth="1"/>
    <col min="4881" max="4882" width="0" style="136" hidden="1" customWidth="1"/>
    <col min="4883" max="5120" width="9.109375" style="136"/>
    <col min="5121" max="5121" width="4.6640625" style="136" customWidth="1"/>
    <col min="5122" max="5122" width="25.88671875" style="136" customWidth="1"/>
    <col min="5123" max="5123" width="6.88671875" style="136" customWidth="1"/>
    <col min="5124" max="5124" width="14.109375" style="136" customWidth="1"/>
    <col min="5125" max="5125" width="10.44140625" style="136" customWidth="1"/>
    <col min="5126" max="5126" width="17.109375" style="136" customWidth="1"/>
    <col min="5127" max="5127" width="13.5546875" style="136" customWidth="1"/>
    <col min="5128" max="5128" width="16.5546875" style="136" bestFit="1" customWidth="1"/>
    <col min="5129" max="5129" width="3.5546875" style="136" customWidth="1"/>
    <col min="5130" max="5130" width="5.109375" style="136" customWidth="1"/>
    <col min="5131" max="5131" width="7.109375" style="136" bestFit="1" customWidth="1"/>
    <col min="5132" max="5132" width="0" style="136" hidden="1" customWidth="1"/>
    <col min="5133" max="5133" width="9.33203125" style="136" customWidth="1"/>
    <col min="5134" max="5134" width="0" style="136" hidden="1" customWidth="1"/>
    <col min="5135" max="5135" width="7.6640625" style="136" bestFit="1" customWidth="1"/>
    <col min="5136" max="5136" width="5" style="136" bestFit="1" customWidth="1"/>
    <col min="5137" max="5138" width="0" style="136" hidden="1" customWidth="1"/>
    <col min="5139" max="5376" width="9.109375" style="136"/>
    <col min="5377" max="5377" width="4.6640625" style="136" customWidth="1"/>
    <col min="5378" max="5378" width="25.88671875" style="136" customWidth="1"/>
    <col min="5379" max="5379" width="6.88671875" style="136" customWidth="1"/>
    <col min="5380" max="5380" width="14.109375" style="136" customWidth="1"/>
    <col min="5381" max="5381" width="10.44140625" style="136" customWidth="1"/>
    <col min="5382" max="5382" width="17.109375" style="136" customWidth="1"/>
    <col min="5383" max="5383" width="13.5546875" style="136" customWidth="1"/>
    <col min="5384" max="5384" width="16.5546875" style="136" bestFit="1" customWidth="1"/>
    <col min="5385" max="5385" width="3.5546875" style="136" customWidth="1"/>
    <col min="5386" max="5386" width="5.109375" style="136" customWidth="1"/>
    <col min="5387" max="5387" width="7.109375" style="136" bestFit="1" customWidth="1"/>
    <col min="5388" max="5388" width="0" style="136" hidden="1" customWidth="1"/>
    <col min="5389" max="5389" width="9.33203125" style="136" customWidth="1"/>
    <col min="5390" max="5390" width="0" style="136" hidden="1" customWidth="1"/>
    <col min="5391" max="5391" width="7.6640625" style="136" bestFit="1" customWidth="1"/>
    <col min="5392" max="5392" width="5" style="136" bestFit="1" customWidth="1"/>
    <col min="5393" max="5394" width="0" style="136" hidden="1" customWidth="1"/>
    <col min="5395" max="5632" width="9.109375" style="136"/>
    <col min="5633" max="5633" width="4.6640625" style="136" customWidth="1"/>
    <col min="5634" max="5634" width="25.88671875" style="136" customWidth="1"/>
    <col min="5635" max="5635" width="6.88671875" style="136" customWidth="1"/>
    <col min="5636" max="5636" width="14.109375" style="136" customWidth="1"/>
    <col min="5637" max="5637" width="10.44140625" style="136" customWidth="1"/>
    <col min="5638" max="5638" width="17.109375" style="136" customWidth="1"/>
    <col min="5639" max="5639" width="13.5546875" style="136" customWidth="1"/>
    <col min="5640" max="5640" width="16.5546875" style="136" bestFit="1" customWidth="1"/>
    <col min="5641" max="5641" width="3.5546875" style="136" customWidth="1"/>
    <col min="5642" max="5642" width="5.109375" style="136" customWidth="1"/>
    <col min="5643" max="5643" width="7.109375" style="136" bestFit="1" customWidth="1"/>
    <col min="5644" max="5644" width="0" style="136" hidden="1" customWidth="1"/>
    <col min="5645" max="5645" width="9.33203125" style="136" customWidth="1"/>
    <col min="5646" max="5646" width="0" style="136" hidden="1" customWidth="1"/>
    <col min="5647" max="5647" width="7.6640625" style="136" bestFit="1" customWidth="1"/>
    <col min="5648" max="5648" width="5" style="136" bestFit="1" customWidth="1"/>
    <col min="5649" max="5650" width="0" style="136" hidden="1" customWidth="1"/>
    <col min="5651" max="5888" width="9.109375" style="136"/>
    <col min="5889" max="5889" width="4.6640625" style="136" customWidth="1"/>
    <col min="5890" max="5890" width="25.88671875" style="136" customWidth="1"/>
    <col min="5891" max="5891" width="6.88671875" style="136" customWidth="1"/>
    <col min="5892" max="5892" width="14.109375" style="136" customWidth="1"/>
    <col min="5893" max="5893" width="10.44140625" style="136" customWidth="1"/>
    <col min="5894" max="5894" width="17.109375" style="136" customWidth="1"/>
    <col min="5895" max="5895" width="13.5546875" style="136" customWidth="1"/>
    <col min="5896" max="5896" width="16.5546875" style="136" bestFit="1" customWidth="1"/>
    <col min="5897" max="5897" width="3.5546875" style="136" customWidth="1"/>
    <col min="5898" max="5898" width="5.109375" style="136" customWidth="1"/>
    <col min="5899" max="5899" width="7.109375" style="136" bestFit="1" customWidth="1"/>
    <col min="5900" max="5900" width="0" style="136" hidden="1" customWidth="1"/>
    <col min="5901" max="5901" width="9.33203125" style="136" customWidth="1"/>
    <col min="5902" max="5902" width="0" style="136" hidden="1" customWidth="1"/>
    <col min="5903" max="5903" width="7.6640625" style="136" bestFit="1" customWidth="1"/>
    <col min="5904" max="5904" width="5" style="136" bestFit="1" customWidth="1"/>
    <col min="5905" max="5906" width="0" style="136" hidden="1" customWidth="1"/>
    <col min="5907" max="6144" width="9.109375" style="136"/>
    <col min="6145" max="6145" width="4.6640625" style="136" customWidth="1"/>
    <col min="6146" max="6146" width="25.88671875" style="136" customWidth="1"/>
    <col min="6147" max="6147" width="6.88671875" style="136" customWidth="1"/>
    <col min="6148" max="6148" width="14.109375" style="136" customWidth="1"/>
    <col min="6149" max="6149" width="10.44140625" style="136" customWidth="1"/>
    <col min="6150" max="6150" width="17.109375" style="136" customWidth="1"/>
    <col min="6151" max="6151" width="13.5546875" style="136" customWidth="1"/>
    <col min="6152" max="6152" width="16.5546875" style="136" bestFit="1" customWidth="1"/>
    <col min="6153" max="6153" width="3.5546875" style="136" customWidth="1"/>
    <col min="6154" max="6154" width="5.109375" style="136" customWidth="1"/>
    <col min="6155" max="6155" width="7.109375" style="136" bestFit="1" customWidth="1"/>
    <col min="6156" max="6156" width="0" style="136" hidden="1" customWidth="1"/>
    <col min="6157" max="6157" width="9.33203125" style="136" customWidth="1"/>
    <col min="6158" max="6158" width="0" style="136" hidden="1" customWidth="1"/>
    <col min="6159" max="6159" width="7.6640625" style="136" bestFit="1" customWidth="1"/>
    <col min="6160" max="6160" width="5" style="136" bestFit="1" customWidth="1"/>
    <col min="6161" max="6162" width="0" style="136" hidden="1" customWidth="1"/>
    <col min="6163" max="6400" width="9.109375" style="136"/>
    <col min="6401" max="6401" width="4.6640625" style="136" customWidth="1"/>
    <col min="6402" max="6402" width="25.88671875" style="136" customWidth="1"/>
    <col min="6403" max="6403" width="6.88671875" style="136" customWidth="1"/>
    <col min="6404" max="6404" width="14.109375" style="136" customWidth="1"/>
    <col min="6405" max="6405" width="10.44140625" style="136" customWidth="1"/>
    <col min="6406" max="6406" width="17.109375" style="136" customWidth="1"/>
    <col min="6407" max="6407" width="13.5546875" style="136" customWidth="1"/>
    <col min="6408" max="6408" width="16.5546875" style="136" bestFit="1" customWidth="1"/>
    <col min="6409" max="6409" width="3.5546875" style="136" customWidth="1"/>
    <col min="6410" max="6410" width="5.109375" style="136" customWidth="1"/>
    <col min="6411" max="6411" width="7.109375" style="136" bestFit="1" customWidth="1"/>
    <col min="6412" max="6412" width="0" style="136" hidden="1" customWidth="1"/>
    <col min="6413" max="6413" width="9.33203125" style="136" customWidth="1"/>
    <col min="6414" max="6414" width="0" style="136" hidden="1" customWidth="1"/>
    <col min="6415" max="6415" width="7.6640625" style="136" bestFit="1" customWidth="1"/>
    <col min="6416" max="6416" width="5" style="136" bestFit="1" customWidth="1"/>
    <col min="6417" max="6418" width="0" style="136" hidden="1" customWidth="1"/>
    <col min="6419" max="6656" width="9.109375" style="136"/>
    <col min="6657" max="6657" width="4.6640625" style="136" customWidth="1"/>
    <col min="6658" max="6658" width="25.88671875" style="136" customWidth="1"/>
    <col min="6659" max="6659" width="6.88671875" style="136" customWidth="1"/>
    <col min="6660" max="6660" width="14.109375" style="136" customWidth="1"/>
    <col min="6661" max="6661" width="10.44140625" style="136" customWidth="1"/>
    <col min="6662" max="6662" width="17.109375" style="136" customWidth="1"/>
    <col min="6663" max="6663" width="13.5546875" style="136" customWidth="1"/>
    <col min="6664" max="6664" width="16.5546875" style="136" bestFit="1" customWidth="1"/>
    <col min="6665" max="6665" width="3.5546875" style="136" customWidth="1"/>
    <col min="6666" max="6666" width="5.109375" style="136" customWidth="1"/>
    <col min="6667" max="6667" width="7.109375" style="136" bestFit="1" customWidth="1"/>
    <col min="6668" max="6668" width="0" style="136" hidden="1" customWidth="1"/>
    <col min="6669" max="6669" width="9.33203125" style="136" customWidth="1"/>
    <col min="6670" max="6670" width="0" style="136" hidden="1" customWidth="1"/>
    <col min="6671" max="6671" width="7.6640625" style="136" bestFit="1" customWidth="1"/>
    <col min="6672" max="6672" width="5" style="136" bestFit="1" customWidth="1"/>
    <col min="6673" max="6674" width="0" style="136" hidden="1" customWidth="1"/>
    <col min="6675" max="6912" width="9.109375" style="136"/>
    <col min="6913" max="6913" width="4.6640625" style="136" customWidth="1"/>
    <col min="6914" max="6914" width="25.88671875" style="136" customWidth="1"/>
    <col min="6915" max="6915" width="6.88671875" style="136" customWidth="1"/>
    <col min="6916" max="6916" width="14.109375" style="136" customWidth="1"/>
    <col min="6917" max="6917" width="10.44140625" style="136" customWidth="1"/>
    <col min="6918" max="6918" width="17.109375" style="136" customWidth="1"/>
    <col min="6919" max="6919" width="13.5546875" style="136" customWidth="1"/>
    <col min="6920" max="6920" width="16.5546875" style="136" bestFit="1" customWidth="1"/>
    <col min="6921" max="6921" width="3.5546875" style="136" customWidth="1"/>
    <col min="6922" max="6922" width="5.109375" style="136" customWidth="1"/>
    <col min="6923" max="6923" width="7.109375" style="136" bestFit="1" customWidth="1"/>
    <col min="6924" max="6924" width="0" style="136" hidden="1" customWidth="1"/>
    <col min="6925" max="6925" width="9.33203125" style="136" customWidth="1"/>
    <col min="6926" max="6926" width="0" style="136" hidden="1" customWidth="1"/>
    <col min="6927" max="6927" width="7.6640625" style="136" bestFit="1" customWidth="1"/>
    <col min="6928" max="6928" width="5" style="136" bestFit="1" customWidth="1"/>
    <col min="6929" max="6930" width="0" style="136" hidden="1" customWidth="1"/>
    <col min="6931" max="7168" width="9.109375" style="136"/>
    <col min="7169" max="7169" width="4.6640625" style="136" customWidth="1"/>
    <col min="7170" max="7170" width="25.88671875" style="136" customWidth="1"/>
    <col min="7171" max="7171" width="6.88671875" style="136" customWidth="1"/>
    <col min="7172" max="7172" width="14.109375" style="136" customWidth="1"/>
    <col min="7173" max="7173" width="10.44140625" style="136" customWidth="1"/>
    <col min="7174" max="7174" width="17.109375" style="136" customWidth="1"/>
    <col min="7175" max="7175" width="13.5546875" style="136" customWidth="1"/>
    <col min="7176" max="7176" width="16.5546875" style="136" bestFit="1" customWidth="1"/>
    <col min="7177" max="7177" width="3.5546875" style="136" customWidth="1"/>
    <col min="7178" max="7178" width="5.109375" style="136" customWidth="1"/>
    <col min="7179" max="7179" width="7.109375" style="136" bestFit="1" customWidth="1"/>
    <col min="7180" max="7180" width="0" style="136" hidden="1" customWidth="1"/>
    <col min="7181" max="7181" width="9.33203125" style="136" customWidth="1"/>
    <col min="7182" max="7182" width="0" style="136" hidden="1" customWidth="1"/>
    <col min="7183" max="7183" width="7.6640625" style="136" bestFit="1" customWidth="1"/>
    <col min="7184" max="7184" width="5" style="136" bestFit="1" customWidth="1"/>
    <col min="7185" max="7186" width="0" style="136" hidden="1" customWidth="1"/>
    <col min="7187" max="7424" width="9.109375" style="136"/>
    <col min="7425" max="7425" width="4.6640625" style="136" customWidth="1"/>
    <col min="7426" max="7426" width="25.88671875" style="136" customWidth="1"/>
    <col min="7427" max="7427" width="6.88671875" style="136" customWidth="1"/>
    <col min="7428" max="7428" width="14.109375" style="136" customWidth="1"/>
    <col min="7429" max="7429" width="10.44140625" style="136" customWidth="1"/>
    <col min="7430" max="7430" width="17.109375" style="136" customWidth="1"/>
    <col min="7431" max="7431" width="13.5546875" style="136" customWidth="1"/>
    <col min="7432" max="7432" width="16.5546875" style="136" bestFit="1" customWidth="1"/>
    <col min="7433" max="7433" width="3.5546875" style="136" customWidth="1"/>
    <col min="7434" max="7434" width="5.109375" style="136" customWidth="1"/>
    <col min="7435" max="7435" width="7.109375" style="136" bestFit="1" customWidth="1"/>
    <col min="7436" max="7436" width="0" style="136" hidden="1" customWidth="1"/>
    <col min="7437" max="7437" width="9.33203125" style="136" customWidth="1"/>
    <col min="7438" max="7438" width="0" style="136" hidden="1" customWidth="1"/>
    <col min="7439" max="7439" width="7.6640625" style="136" bestFit="1" customWidth="1"/>
    <col min="7440" max="7440" width="5" style="136" bestFit="1" customWidth="1"/>
    <col min="7441" max="7442" width="0" style="136" hidden="1" customWidth="1"/>
    <col min="7443" max="7680" width="9.109375" style="136"/>
    <col min="7681" max="7681" width="4.6640625" style="136" customWidth="1"/>
    <col min="7682" max="7682" width="25.88671875" style="136" customWidth="1"/>
    <col min="7683" max="7683" width="6.88671875" style="136" customWidth="1"/>
    <col min="7684" max="7684" width="14.109375" style="136" customWidth="1"/>
    <col min="7685" max="7685" width="10.44140625" style="136" customWidth="1"/>
    <col min="7686" max="7686" width="17.109375" style="136" customWidth="1"/>
    <col min="7687" max="7687" width="13.5546875" style="136" customWidth="1"/>
    <col min="7688" max="7688" width="16.5546875" style="136" bestFit="1" customWidth="1"/>
    <col min="7689" max="7689" width="3.5546875" style="136" customWidth="1"/>
    <col min="7690" max="7690" width="5.109375" style="136" customWidth="1"/>
    <col min="7691" max="7691" width="7.109375" style="136" bestFit="1" customWidth="1"/>
    <col min="7692" max="7692" width="0" style="136" hidden="1" customWidth="1"/>
    <col min="7693" max="7693" width="9.33203125" style="136" customWidth="1"/>
    <col min="7694" max="7694" width="0" style="136" hidden="1" customWidth="1"/>
    <col min="7695" max="7695" width="7.6640625" style="136" bestFit="1" customWidth="1"/>
    <col min="7696" max="7696" width="5" style="136" bestFit="1" customWidth="1"/>
    <col min="7697" max="7698" width="0" style="136" hidden="1" customWidth="1"/>
    <col min="7699" max="7936" width="9.109375" style="136"/>
    <col min="7937" max="7937" width="4.6640625" style="136" customWidth="1"/>
    <col min="7938" max="7938" width="25.88671875" style="136" customWidth="1"/>
    <col min="7939" max="7939" width="6.88671875" style="136" customWidth="1"/>
    <col min="7940" max="7940" width="14.109375" style="136" customWidth="1"/>
    <col min="7941" max="7941" width="10.44140625" style="136" customWidth="1"/>
    <col min="7942" max="7942" width="17.109375" style="136" customWidth="1"/>
    <col min="7943" max="7943" width="13.5546875" style="136" customWidth="1"/>
    <col min="7944" max="7944" width="16.5546875" style="136" bestFit="1" customWidth="1"/>
    <col min="7945" max="7945" width="3.5546875" style="136" customWidth="1"/>
    <col min="7946" max="7946" width="5.109375" style="136" customWidth="1"/>
    <col min="7947" max="7947" width="7.109375" style="136" bestFit="1" customWidth="1"/>
    <col min="7948" max="7948" width="0" style="136" hidden="1" customWidth="1"/>
    <col min="7949" max="7949" width="9.33203125" style="136" customWidth="1"/>
    <col min="7950" max="7950" width="0" style="136" hidden="1" customWidth="1"/>
    <col min="7951" max="7951" width="7.6640625" style="136" bestFit="1" customWidth="1"/>
    <col min="7952" max="7952" width="5" style="136" bestFit="1" customWidth="1"/>
    <col min="7953" max="7954" width="0" style="136" hidden="1" customWidth="1"/>
    <col min="7955" max="8192" width="9.109375" style="136"/>
    <col min="8193" max="8193" width="4.6640625" style="136" customWidth="1"/>
    <col min="8194" max="8194" width="25.88671875" style="136" customWidth="1"/>
    <col min="8195" max="8195" width="6.88671875" style="136" customWidth="1"/>
    <col min="8196" max="8196" width="14.109375" style="136" customWidth="1"/>
    <col min="8197" max="8197" width="10.44140625" style="136" customWidth="1"/>
    <col min="8198" max="8198" width="17.109375" style="136" customWidth="1"/>
    <col min="8199" max="8199" width="13.5546875" style="136" customWidth="1"/>
    <col min="8200" max="8200" width="16.5546875" style="136" bestFit="1" customWidth="1"/>
    <col min="8201" max="8201" width="3.5546875" style="136" customWidth="1"/>
    <col min="8202" max="8202" width="5.109375" style="136" customWidth="1"/>
    <col min="8203" max="8203" width="7.109375" style="136" bestFit="1" customWidth="1"/>
    <col min="8204" max="8204" width="0" style="136" hidden="1" customWidth="1"/>
    <col min="8205" max="8205" width="9.33203125" style="136" customWidth="1"/>
    <col min="8206" max="8206" width="0" style="136" hidden="1" customWidth="1"/>
    <col min="8207" max="8207" width="7.6640625" style="136" bestFit="1" customWidth="1"/>
    <col min="8208" max="8208" width="5" style="136" bestFit="1" customWidth="1"/>
    <col min="8209" max="8210" width="0" style="136" hidden="1" customWidth="1"/>
    <col min="8211" max="8448" width="9.109375" style="136"/>
    <col min="8449" max="8449" width="4.6640625" style="136" customWidth="1"/>
    <col min="8450" max="8450" width="25.88671875" style="136" customWidth="1"/>
    <col min="8451" max="8451" width="6.88671875" style="136" customWidth="1"/>
    <col min="8452" max="8452" width="14.109375" style="136" customWidth="1"/>
    <col min="8453" max="8453" width="10.44140625" style="136" customWidth="1"/>
    <col min="8454" max="8454" width="17.109375" style="136" customWidth="1"/>
    <col min="8455" max="8455" width="13.5546875" style="136" customWidth="1"/>
    <col min="8456" max="8456" width="16.5546875" style="136" bestFit="1" customWidth="1"/>
    <col min="8457" max="8457" width="3.5546875" style="136" customWidth="1"/>
    <col min="8458" max="8458" width="5.109375" style="136" customWidth="1"/>
    <col min="8459" max="8459" width="7.109375" style="136" bestFit="1" customWidth="1"/>
    <col min="8460" max="8460" width="0" style="136" hidden="1" customWidth="1"/>
    <col min="8461" max="8461" width="9.33203125" style="136" customWidth="1"/>
    <col min="8462" max="8462" width="0" style="136" hidden="1" customWidth="1"/>
    <col min="8463" max="8463" width="7.6640625" style="136" bestFit="1" customWidth="1"/>
    <col min="8464" max="8464" width="5" style="136" bestFit="1" customWidth="1"/>
    <col min="8465" max="8466" width="0" style="136" hidden="1" customWidth="1"/>
    <col min="8467" max="8704" width="9.109375" style="136"/>
    <col min="8705" max="8705" width="4.6640625" style="136" customWidth="1"/>
    <col min="8706" max="8706" width="25.88671875" style="136" customWidth="1"/>
    <col min="8707" max="8707" width="6.88671875" style="136" customWidth="1"/>
    <col min="8708" max="8708" width="14.109375" style="136" customWidth="1"/>
    <col min="8709" max="8709" width="10.44140625" style="136" customWidth="1"/>
    <col min="8710" max="8710" width="17.109375" style="136" customWidth="1"/>
    <col min="8711" max="8711" width="13.5546875" style="136" customWidth="1"/>
    <col min="8712" max="8712" width="16.5546875" style="136" bestFit="1" customWidth="1"/>
    <col min="8713" max="8713" width="3.5546875" style="136" customWidth="1"/>
    <col min="8714" max="8714" width="5.109375" style="136" customWidth="1"/>
    <col min="8715" max="8715" width="7.109375" style="136" bestFit="1" customWidth="1"/>
    <col min="8716" max="8716" width="0" style="136" hidden="1" customWidth="1"/>
    <col min="8717" max="8717" width="9.33203125" style="136" customWidth="1"/>
    <col min="8718" max="8718" width="0" style="136" hidden="1" customWidth="1"/>
    <col min="8719" max="8719" width="7.6640625" style="136" bestFit="1" customWidth="1"/>
    <col min="8720" max="8720" width="5" style="136" bestFit="1" customWidth="1"/>
    <col min="8721" max="8722" width="0" style="136" hidden="1" customWidth="1"/>
    <col min="8723" max="8960" width="9.109375" style="136"/>
    <col min="8961" max="8961" width="4.6640625" style="136" customWidth="1"/>
    <col min="8962" max="8962" width="25.88671875" style="136" customWidth="1"/>
    <col min="8963" max="8963" width="6.88671875" style="136" customWidth="1"/>
    <col min="8964" max="8964" width="14.109375" style="136" customWidth="1"/>
    <col min="8965" max="8965" width="10.44140625" style="136" customWidth="1"/>
    <col min="8966" max="8966" width="17.109375" style="136" customWidth="1"/>
    <col min="8967" max="8967" width="13.5546875" style="136" customWidth="1"/>
    <col min="8968" max="8968" width="16.5546875" style="136" bestFit="1" customWidth="1"/>
    <col min="8969" max="8969" width="3.5546875" style="136" customWidth="1"/>
    <col min="8970" max="8970" width="5.109375" style="136" customWidth="1"/>
    <col min="8971" max="8971" width="7.109375" style="136" bestFit="1" customWidth="1"/>
    <col min="8972" max="8972" width="0" style="136" hidden="1" customWidth="1"/>
    <col min="8973" max="8973" width="9.33203125" style="136" customWidth="1"/>
    <col min="8974" max="8974" width="0" style="136" hidden="1" customWidth="1"/>
    <col min="8975" max="8975" width="7.6640625" style="136" bestFit="1" customWidth="1"/>
    <col min="8976" max="8976" width="5" style="136" bestFit="1" customWidth="1"/>
    <col min="8977" max="8978" width="0" style="136" hidden="1" customWidth="1"/>
    <col min="8979" max="9216" width="9.109375" style="136"/>
    <col min="9217" max="9217" width="4.6640625" style="136" customWidth="1"/>
    <col min="9218" max="9218" width="25.88671875" style="136" customWidth="1"/>
    <col min="9219" max="9219" width="6.88671875" style="136" customWidth="1"/>
    <col min="9220" max="9220" width="14.109375" style="136" customWidth="1"/>
    <col min="9221" max="9221" width="10.44140625" style="136" customWidth="1"/>
    <col min="9222" max="9222" width="17.109375" style="136" customWidth="1"/>
    <col min="9223" max="9223" width="13.5546875" style="136" customWidth="1"/>
    <col min="9224" max="9224" width="16.5546875" style="136" bestFit="1" customWidth="1"/>
    <col min="9225" max="9225" width="3.5546875" style="136" customWidth="1"/>
    <col min="9226" max="9226" width="5.109375" style="136" customWidth="1"/>
    <col min="9227" max="9227" width="7.109375" style="136" bestFit="1" customWidth="1"/>
    <col min="9228" max="9228" width="0" style="136" hidden="1" customWidth="1"/>
    <col min="9229" max="9229" width="9.33203125" style="136" customWidth="1"/>
    <col min="9230" max="9230" width="0" style="136" hidden="1" customWidth="1"/>
    <col min="9231" max="9231" width="7.6640625" style="136" bestFit="1" customWidth="1"/>
    <col min="9232" max="9232" width="5" style="136" bestFit="1" customWidth="1"/>
    <col min="9233" max="9234" width="0" style="136" hidden="1" customWidth="1"/>
    <col min="9235" max="9472" width="9.109375" style="136"/>
    <col min="9473" max="9473" width="4.6640625" style="136" customWidth="1"/>
    <col min="9474" max="9474" width="25.88671875" style="136" customWidth="1"/>
    <col min="9475" max="9475" width="6.88671875" style="136" customWidth="1"/>
    <col min="9476" max="9476" width="14.109375" style="136" customWidth="1"/>
    <col min="9477" max="9477" width="10.44140625" style="136" customWidth="1"/>
    <col min="9478" max="9478" width="17.109375" style="136" customWidth="1"/>
    <col min="9479" max="9479" width="13.5546875" style="136" customWidth="1"/>
    <col min="9480" max="9480" width="16.5546875" style="136" bestFit="1" customWidth="1"/>
    <col min="9481" max="9481" width="3.5546875" style="136" customWidth="1"/>
    <col min="9482" max="9482" width="5.109375" style="136" customWidth="1"/>
    <col min="9483" max="9483" width="7.109375" style="136" bestFit="1" customWidth="1"/>
    <col min="9484" max="9484" width="0" style="136" hidden="1" customWidth="1"/>
    <col min="9485" max="9485" width="9.33203125" style="136" customWidth="1"/>
    <col min="9486" max="9486" width="0" style="136" hidden="1" customWidth="1"/>
    <col min="9487" max="9487" width="7.6640625" style="136" bestFit="1" customWidth="1"/>
    <col min="9488" max="9488" width="5" style="136" bestFit="1" customWidth="1"/>
    <col min="9489" max="9490" width="0" style="136" hidden="1" customWidth="1"/>
    <col min="9491" max="9728" width="9.109375" style="136"/>
    <col min="9729" max="9729" width="4.6640625" style="136" customWidth="1"/>
    <col min="9730" max="9730" width="25.88671875" style="136" customWidth="1"/>
    <col min="9731" max="9731" width="6.88671875" style="136" customWidth="1"/>
    <col min="9732" max="9732" width="14.109375" style="136" customWidth="1"/>
    <col min="9733" max="9733" width="10.44140625" style="136" customWidth="1"/>
    <col min="9734" max="9734" width="17.109375" style="136" customWidth="1"/>
    <col min="9735" max="9735" width="13.5546875" style="136" customWidth="1"/>
    <col min="9736" max="9736" width="16.5546875" style="136" bestFit="1" customWidth="1"/>
    <col min="9737" max="9737" width="3.5546875" style="136" customWidth="1"/>
    <col min="9738" max="9738" width="5.109375" style="136" customWidth="1"/>
    <col min="9739" max="9739" width="7.109375" style="136" bestFit="1" customWidth="1"/>
    <col min="9740" max="9740" width="0" style="136" hidden="1" customWidth="1"/>
    <col min="9741" max="9741" width="9.33203125" style="136" customWidth="1"/>
    <col min="9742" max="9742" width="0" style="136" hidden="1" customWidth="1"/>
    <col min="9743" max="9743" width="7.6640625" style="136" bestFit="1" customWidth="1"/>
    <col min="9744" max="9744" width="5" style="136" bestFit="1" customWidth="1"/>
    <col min="9745" max="9746" width="0" style="136" hidden="1" customWidth="1"/>
    <col min="9747" max="9984" width="9.109375" style="136"/>
    <col min="9985" max="9985" width="4.6640625" style="136" customWidth="1"/>
    <col min="9986" max="9986" width="25.88671875" style="136" customWidth="1"/>
    <col min="9987" max="9987" width="6.88671875" style="136" customWidth="1"/>
    <col min="9988" max="9988" width="14.109375" style="136" customWidth="1"/>
    <col min="9989" max="9989" width="10.44140625" style="136" customWidth="1"/>
    <col min="9990" max="9990" width="17.109375" style="136" customWidth="1"/>
    <col min="9991" max="9991" width="13.5546875" style="136" customWidth="1"/>
    <col min="9992" max="9992" width="16.5546875" style="136" bestFit="1" customWidth="1"/>
    <col min="9993" max="9993" width="3.5546875" style="136" customWidth="1"/>
    <col min="9994" max="9994" width="5.109375" style="136" customWidth="1"/>
    <col min="9995" max="9995" width="7.109375" style="136" bestFit="1" customWidth="1"/>
    <col min="9996" max="9996" width="0" style="136" hidden="1" customWidth="1"/>
    <col min="9997" max="9997" width="9.33203125" style="136" customWidth="1"/>
    <col min="9998" max="9998" width="0" style="136" hidden="1" customWidth="1"/>
    <col min="9999" max="9999" width="7.6640625" style="136" bestFit="1" customWidth="1"/>
    <col min="10000" max="10000" width="5" style="136" bestFit="1" customWidth="1"/>
    <col min="10001" max="10002" width="0" style="136" hidden="1" customWidth="1"/>
    <col min="10003" max="10240" width="9.109375" style="136"/>
    <col min="10241" max="10241" width="4.6640625" style="136" customWidth="1"/>
    <col min="10242" max="10242" width="25.88671875" style="136" customWidth="1"/>
    <col min="10243" max="10243" width="6.88671875" style="136" customWidth="1"/>
    <col min="10244" max="10244" width="14.109375" style="136" customWidth="1"/>
    <col min="10245" max="10245" width="10.44140625" style="136" customWidth="1"/>
    <col min="10246" max="10246" width="17.109375" style="136" customWidth="1"/>
    <col min="10247" max="10247" width="13.5546875" style="136" customWidth="1"/>
    <col min="10248" max="10248" width="16.5546875" style="136" bestFit="1" customWidth="1"/>
    <col min="10249" max="10249" width="3.5546875" style="136" customWidth="1"/>
    <col min="10250" max="10250" width="5.109375" style="136" customWidth="1"/>
    <col min="10251" max="10251" width="7.109375" style="136" bestFit="1" customWidth="1"/>
    <col min="10252" max="10252" width="0" style="136" hidden="1" customWidth="1"/>
    <col min="10253" max="10253" width="9.33203125" style="136" customWidth="1"/>
    <col min="10254" max="10254" width="0" style="136" hidden="1" customWidth="1"/>
    <col min="10255" max="10255" width="7.6640625" style="136" bestFit="1" customWidth="1"/>
    <col min="10256" max="10256" width="5" style="136" bestFit="1" customWidth="1"/>
    <col min="10257" max="10258" width="0" style="136" hidden="1" customWidth="1"/>
    <col min="10259" max="10496" width="9.109375" style="136"/>
    <col min="10497" max="10497" width="4.6640625" style="136" customWidth="1"/>
    <col min="10498" max="10498" width="25.88671875" style="136" customWidth="1"/>
    <col min="10499" max="10499" width="6.88671875" style="136" customWidth="1"/>
    <col min="10500" max="10500" width="14.109375" style="136" customWidth="1"/>
    <col min="10501" max="10501" width="10.44140625" style="136" customWidth="1"/>
    <col min="10502" max="10502" width="17.109375" style="136" customWidth="1"/>
    <col min="10503" max="10503" width="13.5546875" style="136" customWidth="1"/>
    <col min="10504" max="10504" width="16.5546875" style="136" bestFit="1" customWidth="1"/>
    <col min="10505" max="10505" width="3.5546875" style="136" customWidth="1"/>
    <col min="10506" max="10506" width="5.109375" style="136" customWidth="1"/>
    <col min="10507" max="10507" width="7.109375" style="136" bestFit="1" customWidth="1"/>
    <col min="10508" max="10508" width="0" style="136" hidden="1" customWidth="1"/>
    <col min="10509" max="10509" width="9.33203125" style="136" customWidth="1"/>
    <col min="10510" max="10510" width="0" style="136" hidden="1" customWidth="1"/>
    <col min="10511" max="10511" width="7.6640625" style="136" bestFit="1" customWidth="1"/>
    <col min="10512" max="10512" width="5" style="136" bestFit="1" customWidth="1"/>
    <col min="10513" max="10514" width="0" style="136" hidden="1" customWidth="1"/>
    <col min="10515" max="10752" width="9.109375" style="136"/>
    <col min="10753" max="10753" width="4.6640625" style="136" customWidth="1"/>
    <col min="10754" max="10754" width="25.88671875" style="136" customWidth="1"/>
    <col min="10755" max="10755" width="6.88671875" style="136" customWidth="1"/>
    <col min="10756" max="10756" width="14.109375" style="136" customWidth="1"/>
    <col min="10757" max="10757" width="10.44140625" style="136" customWidth="1"/>
    <col min="10758" max="10758" width="17.109375" style="136" customWidth="1"/>
    <col min="10759" max="10759" width="13.5546875" style="136" customWidth="1"/>
    <col min="10760" max="10760" width="16.5546875" style="136" bestFit="1" customWidth="1"/>
    <col min="10761" max="10761" width="3.5546875" style="136" customWidth="1"/>
    <col min="10762" max="10762" width="5.109375" style="136" customWidth="1"/>
    <col min="10763" max="10763" width="7.109375" style="136" bestFit="1" customWidth="1"/>
    <col min="10764" max="10764" width="0" style="136" hidden="1" customWidth="1"/>
    <col min="10765" max="10765" width="9.33203125" style="136" customWidth="1"/>
    <col min="10766" max="10766" width="0" style="136" hidden="1" customWidth="1"/>
    <col min="10767" max="10767" width="7.6640625" style="136" bestFit="1" customWidth="1"/>
    <col min="10768" max="10768" width="5" style="136" bestFit="1" customWidth="1"/>
    <col min="10769" max="10770" width="0" style="136" hidden="1" customWidth="1"/>
    <col min="10771" max="11008" width="9.109375" style="136"/>
    <col min="11009" max="11009" width="4.6640625" style="136" customWidth="1"/>
    <col min="11010" max="11010" width="25.88671875" style="136" customWidth="1"/>
    <col min="11011" max="11011" width="6.88671875" style="136" customWidth="1"/>
    <col min="11012" max="11012" width="14.109375" style="136" customWidth="1"/>
    <col min="11013" max="11013" width="10.44140625" style="136" customWidth="1"/>
    <col min="11014" max="11014" width="17.109375" style="136" customWidth="1"/>
    <col min="11015" max="11015" width="13.5546875" style="136" customWidth="1"/>
    <col min="11016" max="11016" width="16.5546875" style="136" bestFit="1" customWidth="1"/>
    <col min="11017" max="11017" width="3.5546875" style="136" customWidth="1"/>
    <col min="11018" max="11018" width="5.109375" style="136" customWidth="1"/>
    <col min="11019" max="11019" width="7.109375" style="136" bestFit="1" customWidth="1"/>
    <col min="11020" max="11020" width="0" style="136" hidden="1" customWidth="1"/>
    <col min="11021" max="11021" width="9.33203125" style="136" customWidth="1"/>
    <col min="11022" max="11022" width="0" style="136" hidden="1" customWidth="1"/>
    <col min="11023" max="11023" width="7.6640625" style="136" bestFit="1" customWidth="1"/>
    <col min="11024" max="11024" width="5" style="136" bestFit="1" customWidth="1"/>
    <col min="11025" max="11026" width="0" style="136" hidden="1" customWidth="1"/>
    <col min="11027" max="11264" width="9.109375" style="136"/>
    <col min="11265" max="11265" width="4.6640625" style="136" customWidth="1"/>
    <col min="11266" max="11266" width="25.88671875" style="136" customWidth="1"/>
    <col min="11267" max="11267" width="6.88671875" style="136" customWidth="1"/>
    <col min="11268" max="11268" width="14.109375" style="136" customWidth="1"/>
    <col min="11269" max="11269" width="10.44140625" style="136" customWidth="1"/>
    <col min="11270" max="11270" width="17.109375" style="136" customWidth="1"/>
    <col min="11271" max="11271" width="13.5546875" style="136" customWidth="1"/>
    <col min="11272" max="11272" width="16.5546875" style="136" bestFit="1" customWidth="1"/>
    <col min="11273" max="11273" width="3.5546875" style="136" customWidth="1"/>
    <col min="11274" max="11274" width="5.109375" style="136" customWidth="1"/>
    <col min="11275" max="11275" width="7.109375" style="136" bestFit="1" customWidth="1"/>
    <col min="11276" max="11276" width="0" style="136" hidden="1" customWidth="1"/>
    <col min="11277" max="11277" width="9.33203125" style="136" customWidth="1"/>
    <col min="11278" max="11278" width="0" style="136" hidden="1" customWidth="1"/>
    <col min="11279" max="11279" width="7.6640625" style="136" bestFit="1" customWidth="1"/>
    <col min="11280" max="11280" width="5" style="136" bestFit="1" customWidth="1"/>
    <col min="11281" max="11282" width="0" style="136" hidden="1" customWidth="1"/>
    <col min="11283" max="11520" width="9.109375" style="136"/>
    <col min="11521" max="11521" width="4.6640625" style="136" customWidth="1"/>
    <col min="11522" max="11522" width="25.88671875" style="136" customWidth="1"/>
    <col min="11523" max="11523" width="6.88671875" style="136" customWidth="1"/>
    <col min="11524" max="11524" width="14.109375" style="136" customWidth="1"/>
    <col min="11525" max="11525" width="10.44140625" style="136" customWidth="1"/>
    <col min="11526" max="11526" width="17.109375" style="136" customWidth="1"/>
    <col min="11527" max="11527" width="13.5546875" style="136" customWidth="1"/>
    <col min="11528" max="11528" width="16.5546875" style="136" bestFit="1" customWidth="1"/>
    <col min="11529" max="11529" width="3.5546875" style="136" customWidth="1"/>
    <col min="11530" max="11530" width="5.109375" style="136" customWidth="1"/>
    <col min="11531" max="11531" width="7.109375" style="136" bestFit="1" customWidth="1"/>
    <col min="11532" max="11532" width="0" style="136" hidden="1" customWidth="1"/>
    <col min="11533" max="11533" width="9.33203125" style="136" customWidth="1"/>
    <col min="11534" max="11534" width="0" style="136" hidden="1" customWidth="1"/>
    <col min="11535" max="11535" width="7.6640625" style="136" bestFit="1" customWidth="1"/>
    <col min="11536" max="11536" width="5" style="136" bestFit="1" customWidth="1"/>
    <col min="11537" max="11538" width="0" style="136" hidden="1" customWidth="1"/>
    <col min="11539" max="11776" width="9.109375" style="136"/>
    <col min="11777" max="11777" width="4.6640625" style="136" customWidth="1"/>
    <col min="11778" max="11778" width="25.88671875" style="136" customWidth="1"/>
    <col min="11779" max="11779" width="6.88671875" style="136" customWidth="1"/>
    <col min="11780" max="11780" width="14.109375" style="136" customWidth="1"/>
    <col min="11781" max="11781" width="10.44140625" style="136" customWidth="1"/>
    <col min="11782" max="11782" width="17.109375" style="136" customWidth="1"/>
    <col min="11783" max="11783" width="13.5546875" style="136" customWidth="1"/>
    <col min="11784" max="11784" width="16.5546875" style="136" bestFit="1" customWidth="1"/>
    <col min="11785" max="11785" width="3.5546875" style="136" customWidth="1"/>
    <col min="11786" max="11786" width="5.109375" style="136" customWidth="1"/>
    <col min="11787" max="11787" width="7.109375" style="136" bestFit="1" customWidth="1"/>
    <col min="11788" max="11788" width="0" style="136" hidden="1" customWidth="1"/>
    <col min="11789" max="11789" width="9.33203125" style="136" customWidth="1"/>
    <col min="11790" max="11790" width="0" style="136" hidden="1" customWidth="1"/>
    <col min="11791" max="11791" width="7.6640625" style="136" bestFit="1" customWidth="1"/>
    <col min="11792" max="11792" width="5" style="136" bestFit="1" customWidth="1"/>
    <col min="11793" max="11794" width="0" style="136" hidden="1" customWidth="1"/>
    <col min="11795" max="12032" width="9.109375" style="136"/>
    <col min="12033" max="12033" width="4.6640625" style="136" customWidth="1"/>
    <col min="12034" max="12034" width="25.88671875" style="136" customWidth="1"/>
    <col min="12035" max="12035" width="6.88671875" style="136" customWidth="1"/>
    <col min="12036" max="12036" width="14.109375" style="136" customWidth="1"/>
    <col min="12037" max="12037" width="10.44140625" style="136" customWidth="1"/>
    <col min="12038" max="12038" width="17.109375" style="136" customWidth="1"/>
    <col min="12039" max="12039" width="13.5546875" style="136" customWidth="1"/>
    <col min="12040" max="12040" width="16.5546875" style="136" bestFit="1" customWidth="1"/>
    <col min="12041" max="12041" width="3.5546875" style="136" customWidth="1"/>
    <col min="12042" max="12042" width="5.109375" style="136" customWidth="1"/>
    <col min="12043" max="12043" width="7.109375" style="136" bestFit="1" customWidth="1"/>
    <col min="12044" max="12044" width="0" style="136" hidden="1" customWidth="1"/>
    <col min="12045" max="12045" width="9.33203125" style="136" customWidth="1"/>
    <col min="12046" max="12046" width="0" style="136" hidden="1" customWidth="1"/>
    <col min="12047" max="12047" width="7.6640625" style="136" bestFit="1" customWidth="1"/>
    <col min="12048" max="12048" width="5" style="136" bestFit="1" customWidth="1"/>
    <col min="12049" max="12050" width="0" style="136" hidden="1" customWidth="1"/>
    <col min="12051" max="12288" width="9.109375" style="136"/>
    <col min="12289" max="12289" width="4.6640625" style="136" customWidth="1"/>
    <col min="12290" max="12290" width="25.88671875" style="136" customWidth="1"/>
    <col min="12291" max="12291" width="6.88671875" style="136" customWidth="1"/>
    <col min="12292" max="12292" width="14.109375" style="136" customWidth="1"/>
    <col min="12293" max="12293" width="10.44140625" style="136" customWidth="1"/>
    <col min="12294" max="12294" width="17.109375" style="136" customWidth="1"/>
    <col min="12295" max="12295" width="13.5546875" style="136" customWidth="1"/>
    <col min="12296" max="12296" width="16.5546875" style="136" bestFit="1" customWidth="1"/>
    <col min="12297" max="12297" width="3.5546875" style="136" customWidth="1"/>
    <col min="12298" max="12298" width="5.109375" style="136" customWidth="1"/>
    <col min="12299" max="12299" width="7.109375" style="136" bestFit="1" customWidth="1"/>
    <col min="12300" max="12300" width="0" style="136" hidden="1" customWidth="1"/>
    <col min="12301" max="12301" width="9.33203125" style="136" customWidth="1"/>
    <col min="12302" max="12302" width="0" style="136" hidden="1" customWidth="1"/>
    <col min="12303" max="12303" width="7.6640625" style="136" bestFit="1" customWidth="1"/>
    <col min="12304" max="12304" width="5" style="136" bestFit="1" customWidth="1"/>
    <col min="12305" max="12306" width="0" style="136" hidden="1" customWidth="1"/>
    <col min="12307" max="12544" width="9.109375" style="136"/>
    <col min="12545" max="12545" width="4.6640625" style="136" customWidth="1"/>
    <col min="12546" max="12546" width="25.88671875" style="136" customWidth="1"/>
    <col min="12547" max="12547" width="6.88671875" style="136" customWidth="1"/>
    <col min="12548" max="12548" width="14.109375" style="136" customWidth="1"/>
    <col min="12549" max="12549" width="10.44140625" style="136" customWidth="1"/>
    <col min="12550" max="12550" width="17.109375" style="136" customWidth="1"/>
    <col min="12551" max="12551" width="13.5546875" style="136" customWidth="1"/>
    <col min="12552" max="12552" width="16.5546875" style="136" bestFit="1" customWidth="1"/>
    <col min="12553" max="12553" width="3.5546875" style="136" customWidth="1"/>
    <col min="12554" max="12554" width="5.109375" style="136" customWidth="1"/>
    <col min="12555" max="12555" width="7.109375" style="136" bestFit="1" customWidth="1"/>
    <col min="12556" max="12556" width="0" style="136" hidden="1" customWidth="1"/>
    <col min="12557" max="12557" width="9.33203125" style="136" customWidth="1"/>
    <col min="12558" max="12558" width="0" style="136" hidden="1" customWidth="1"/>
    <col min="12559" max="12559" width="7.6640625" style="136" bestFit="1" customWidth="1"/>
    <col min="12560" max="12560" width="5" style="136" bestFit="1" customWidth="1"/>
    <col min="12561" max="12562" width="0" style="136" hidden="1" customWidth="1"/>
    <col min="12563" max="12800" width="9.109375" style="136"/>
    <col min="12801" max="12801" width="4.6640625" style="136" customWidth="1"/>
    <col min="12802" max="12802" width="25.88671875" style="136" customWidth="1"/>
    <col min="12803" max="12803" width="6.88671875" style="136" customWidth="1"/>
    <col min="12804" max="12804" width="14.109375" style="136" customWidth="1"/>
    <col min="12805" max="12805" width="10.44140625" style="136" customWidth="1"/>
    <col min="12806" max="12806" width="17.109375" style="136" customWidth="1"/>
    <col min="12807" max="12807" width="13.5546875" style="136" customWidth="1"/>
    <col min="12808" max="12808" width="16.5546875" style="136" bestFit="1" customWidth="1"/>
    <col min="12809" max="12809" width="3.5546875" style="136" customWidth="1"/>
    <col min="12810" max="12810" width="5.109375" style="136" customWidth="1"/>
    <col min="12811" max="12811" width="7.109375" style="136" bestFit="1" customWidth="1"/>
    <col min="12812" max="12812" width="0" style="136" hidden="1" customWidth="1"/>
    <col min="12813" max="12813" width="9.33203125" style="136" customWidth="1"/>
    <col min="12814" max="12814" width="0" style="136" hidden="1" customWidth="1"/>
    <col min="12815" max="12815" width="7.6640625" style="136" bestFit="1" customWidth="1"/>
    <col min="12816" max="12816" width="5" style="136" bestFit="1" customWidth="1"/>
    <col min="12817" max="12818" width="0" style="136" hidden="1" customWidth="1"/>
    <col min="12819" max="13056" width="9.109375" style="136"/>
    <col min="13057" max="13057" width="4.6640625" style="136" customWidth="1"/>
    <col min="13058" max="13058" width="25.88671875" style="136" customWidth="1"/>
    <col min="13059" max="13059" width="6.88671875" style="136" customWidth="1"/>
    <col min="13060" max="13060" width="14.109375" style="136" customWidth="1"/>
    <col min="13061" max="13061" width="10.44140625" style="136" customWidth="1"/>
    <col min="13062" max="13062" width="17.109375" style="136" customWidth="1"/>
    <col min="13063" max="13063" width="13.5546875" style="136" customWidth="1"/>
    <col min="13064" max="13064" width="16.5546875" style="136" bestFit="1" customWidth="1"/>
    <col min="13065" max="13065" width="3.5546875" style="136" customWidth="1"/>
    <col min="13066" max="13066" width="5.109375" style="136" customWidth="1"/>
    <col min="13067" max="13067" width="7.109375" style="136" bestFit="1" customWidth="1"/>
    <col min="13068" max="13068" width="0" style="136" hidden="1" customWidth="1"/>
    <col min="13069" max="13069" width="9.33203125" style="136" customWidth="1"/>
    <col min="13070" max="13070" width="0" style="136" hidden="1" customWidth="1"/>
    <col min="13071" max="13071" width="7.6640625" style="136" bestFit="1" customWidth="1"/>
    <col min="13072" max="13072" width="5" style="136" bestFit="1" customWidth="1"/>
    <col min="13073" max="13074" width="0" style="136" hidden="1" customWidth="1"/>
    <col min="13075" max="13312" width="9.109375" style="136"/>
    <col min="13313" max="13313" width="4.6640625" style="136" customWidth="1"/>
    <col min="13314" max="13314" width="25.88671875" style="136" customWidth="1"/>
    <col min="13315" max="13315" width="6.88671875" style="136" customWidth="1"/>
    <col min="13316" max="13316" width="14.109375" style="136" customWidth="1"/>
    <col min="13317" max="13317" width="10.44140625" style="136" customWidth="1"/>
    <col min="13318" max="13318" width="17.109375" style="136" customWidth="1"/>
    <col min="13319" max="13319" width="13.5546875" style="136" customWidth="1"/>
    <col min="13320" max="13320" width="16.5546875" style="136" bestFit="1" customWidth="1"/>
    <col min="13321" max="13321" width="3.5546875" style="136" customWidth="1"/>
    <col min="13322" max="13322" width="5.109375" style="136" customWidth="1"/>
    <col min="13323" max="13323" width="7.109375" style="136" bestFit="1" customWidth="1"/>
    <col min="13324" max="13324" width="0" style="136" hidden="1" customWidth="1"/>
    <col min="13325" max="13325" width="9.33203125" style="136" customWidth="1"/>
    <col min="13326" max="13326" width="0" style="136" hidden="1" customWidth="1"/>
    <col min="13327" max="13327" width="7.6640625" style="136" bestFit="1" customWidth="1"/>
    <col min="13328" max="13328" width="5" style="136" bestFit="1" customWidth="1"/>
    <col min="13329" max="13330" width="0" style="136" hidden="1" customWidth="1"/>
    <col min="13331" max="13568" width="9.109375" style="136"/>
    <col min="13569" max="13569" width="4.6640625" style="136" customWidth="1"/>
    <col min="13570" max="13570" width="25.88671875" style="136" customWidth="1"/>
    <col min="13571" max="13571" width="6.88671875" style="136" customWidth="1"/>
    <col min="13572" max="13572" width="14.109375" style="136" customWidth="1"/>
    <col min="13573" max="13573" width="10.44140625" style="136" customWidth="1"/>
    <col min="13574" max="13574" width="17.109375" style="136" customWidth="1"/>
    <col min="13575" max="13575" width="13.5546875" style="136" customWidth="1"/>
    <col min="13576" max="13576" width="16.5546875" style="136" bestFit="1" customWidth="1"/>
    <col min="13577" max="13577" width="3.5546875" style="136" customWidth="1"/>
    <col min="13578" max="13578" width="5.109375" style="136" customWidth="1"/>
    <col min="13579" max="13579" width="7.109375" style="136" bestFit="1" customWidth="1"/>
    <col min="13580" max="13580" width="0" style="136" hidden="1" customWidth="1"/>
    <col min="13581" max="13581" width="9.33203125" style="136" customWidth="1"/>
    <col min="13582" max="13582" width="0" style="136" hidden="1" customWidth="1"/>
    <col min="13583" max="13583" width="7.6640625" style="136" bestFit="1" customWidth="1"/>
    <col min="13584" max="13584" width="5" style="136" bestFit="1" customWidth="1"/>
    <col min="13585" max="13586" width="0" style="136" hidden="1" customWidth="1"/>
    <col min="13587" max="13824" width="9.109375" style="136"/>
    <col min="13825" max="13825" width="4.6640625" style="136" customWidth="1"/>
    <col min="13826" max="13826" width="25.88671875" style="136" customWidth="1"/>
    <col min="13827" max="13827" width="6.88671875" style="136" customWidth="1"/>
    <col min="13828" max="13828" width="14.109375" style="136" customWidth="1"/>
    <col min="13829" max="13829" width="10.44140625" style="136" customWidth="1"/>
    <col min="13830" max="13830" width="17.109375" style="136" customWidth="1"/>
    <col min="13831" max="13831" width="13.5546875" style="136" customWidth="1"/>
    <col min="13832" max="13832" width="16.5546875" style="136" bestFit="1" customWidth="1"/>
    <col min="13833" max="13833" width="3.5546875" style="136" customWidth="1"/>
    <col min="13834" max="13834" width="5.109375" style="136" customWidth="1"/>
    <col min="13835" max="13835" width="7.109375" style="136" bestFit="1" customWidth="1"/>
    <col min="13836" max="13836" width="0" style="136" hidden="1" customWidth="1"/>
    <col min="13837" max="13837" width="9.33203125" style="136" customWidth="1"/>
    <col min="13838" max="13838" width="0" style="136" hidden="1" customWidth="1"/>
    <col min="13839" max="13839" width="7.6640625" style="136" bestFit="1" customWidth="1"/>
    <col min="13840" max="13840" width="5" style="136" bestFit="1" customWidth="1"/>
    <col min="13841" max="13842" width="0" style="136" hidden="1" customWidth="1"/>
    <col min="13843" max="14080" width="9.109375" style="136"/>
    <col min="14081" max="14081" width="4.6640625" style="136" customWidth="1"/>
    <col min="14082" max="14082" width="25.88671875" style="136" customWidth="1"/>
    <col min="14083" max="14083" width="6.88671875" style="136" customWidth="1"/>
    <col min="14084" max="14084" width="14.109375" style="136" customWidth="1"/>
    <col min="14085" max="14085" width="10.44140625" style="136" customWidth="1"/>
    <col min="14086" max="14086" width="17.109375" style="136" customWidth="1"/>
    <col min="14087" max="14087" width="13.5546875" style="136" customWidth="1"/>
    <col min="14088" max="14088" width="16.5546875" style="136" bestFit="1" customWidth="1"/>
    <col min="14089" max="14089" width="3.5546875" style="136" customWidth="1"/>
    <col min="14090" max="14090" width="5.109375" style="136" customWidth="1"/>
    <col min="14091" max="14091" width="7.109375" style="136" bestFit="1" customWidth="1"/>
    <col min="14092" max="14092" width="0" style="136" hidden="1" customWidth="1"/>
    <col min="14093" max="14093" width="9.33203125" style="136" customWidth="1"/>
    <col min="14094" max="14094" width="0" style="136" hidden="1" customWidth="1"/>
    <col min="14095" max="14095" width="7.6640625" style="136" bestFit="1" customWidth="1"/>
    <col min="14096" max="14096" width="5" style="136" bestFit="1" customWidth="1"/>
    <col min="14097" max="14098" width="0" style="136" hidden="1" customWidth="1"/>
    <col min="14099" max="14336" width="9.109375" style="136"/>
    <col min="14337" max="14337" width="4.6640625" style="136" customWidth="1"/>
    <col min="14338" max="14338" width="25.88671875" style="136" customWidth="1"/>
    <col min="14339" max="14339" width="6.88671875" style="136" customWidth="1"/>
    <col min="14340" max="14340" width="14.109375" style="136" customWidth="1"/>
    <col min="14341" max="14341" width="10.44140625" style="136" customWidth="1"/>
    <col min="14342" max="14342" width="17.109375" style="136" customWidth="1"/>
    <col min="14343" max="14343" width="13.5546875" style="136" customWidth="1"/>
    <col min="14344" max="14344" width="16.5546875" style="136" bestFit="1" customWidth="1"/>
    <col min="14345" max="14345" width="3.5546875" style="136" customWidth="1"/>
    <col min="14346" max="14346" width="5.109375" style="136" customWidth="1"/>
    <col min="14347" max="14347" width="7.109375" style="136" bestFit="1" customWidth="1"/>
    <col min="14348" max="14348" width="0" style="136" hidden="1" customWidth="1"/>
    <col min="14349" max="14349" width="9.33203125" style="136" customWidth="1"/>
    <col min="14350" max="14350" width="0" style="136" hidden="1" customWidth="1"/>
    <col min="14351" max="14351" width="7.6640625" style="136" bestFit="1" customWidth="1"/>
    <col min="14352" max="14352" width="5" style="136" bestFit="1" customWidth="1"/>
    <col min="14353" max="14354" width="0" style="136" hidden="1" customWidth="1"/>
    <col min="14355" max="14592" width="9.109375" style="136"/>
    <col min="14593" max="14593" width="4.6640625" style="136" customWidth="1"/>
    <col min="14594" max="14594" width="25.88671875" style="136" customWidth="1"/>
    <col min="14595" max="14595" width="6.88671875" style="136" customWidth="1"/>
    <col min="14596" max="14596" width="14.109375" style="136" customWidth="1"/>
    <col min="14597" max="14597" width="10.44140625" style="136" customWidth="1"/>
    <col min="14598" max="14598" width="17.109375" style="136" customWidth="1"/>
    <col min="14599" max="14599" width="13.5546875" style="136" customWidth="1"/>
    <col min="14600" max="14600" width="16.5546875" style="136" bestFit="1" customWidth="1"/>
    <col min="14601" max="14601" width="3.5546875" style="136" customWidth="1"/>
    <col min="14602" max="14602" width="5.109375" style="136" customWidth="1"/>
    <col min="14603" max="14603" width="7.109375" style="136" bestFit="1" customWidth="1"/>
    <col min="14604" max="14604" width="0" style="136" hidden="1" customWidth="1"/>
    <col min="14605" max="14605" width="9.33203125" style="136" customWidth="1"/>
    <col min="14606" max="14606" width="0" style="136" hidden="1" customWidth="1"/>
    <col min="14607" max="14607" width="7.6640625" style="136" bestFit="1" customWidth="1"/>
    <col min="14608" max="14608" width="5" style="136" bestFit="1" customWidth="1"/>
    <col min="14609" max="14610" width="0" style="136" hidden="1" customWidth="1"/>
    <col min="14611" max="14848" width="9.109375" style="136"/>
    <col min="14849" max="14849" width="4.6640625" style="136" customWidth="1"/>
    <col min="14850" max="14850" width="25.88671875" style="136" customWidth="1"/>
    <col min="14851" max="14851" width="6.88671875" style="136" customWidth="1"/>
    <col min="14852" max="14852" width="14.109375" style="136" customWidth="1"/>
    <col min="14853" max="14853" width="10.44140625" style="136" customWidth="1"/>
    <col min="14854" max="14854" width="17.109375" style="136" customWidth="1"/>
    <col min="14855" max="14855" width="13.5546875" style="136" customWidth="1"/>
    <col min="14856" max="14856" width="16.5546875" style="136" bestFit="1" customWidth="1"/>
    <col min="14857" max="14857" width="3.5546875" style="136" customWidth="1"/>
    <col min="14858" max="14858" width="5.109375" style="136" customWidth="1"/>
    <col min="14859" max="14859" width="7.109375" style="136" bestFit="1" customWidth="1"/>
    <col min="14860" max="14860" width="0" style="136" hidden="1" customWidth="1"/>
    <col min="14861" max="14861" width="9.33203125" style="136" customWidth="1"/>
    <col min="14862" max="14862" width="0" style="136" hidden="1" customWidth="1"/>
    <col min="14863" max="14863" width="7.6640625" style="136" bestFit="1" customWidth="1"/>
    <col min="14864" max="14864" width="5" style="136" bestFit="1" customWidth="1"/>
    <col min="14865" max="14866" width="0" style="136" hidden="1" customWidth="1"/>
    <col min="14867" max="15104" width="9.109375" style="136"/>
    <col min="15105" max="15105" width="4.6640625" style="136" customWidth="1"/>
    <col min="15106" max="15106" width="25.88671875" style="136" customWidth="1"/>
    <col min="15107" max="15107" width="6.88671875" style="136" customWidth="1"/>
    <col min="15108" max="15108" width="14.109375" style="136" customWidth="1"/>
    <col min="15109" max="15109" width="10.44140625" style="136" customWidth="1"/>
    <col min="15110" max="15110" width="17.109375" style="136" customWidth="1"/>
    <col min="15111" max="15111" width="13.5546875" style="136" customWidth="1"/>
    <col min="15112" max="15112" width="16.5546875" style="136" bestFit="1" customWidth="1"/>
    <col min="15113" max="15113" width="3.5546875" style="136" customWidth="1"/>
    <col min="15114" max="15114" width="5.109375" style="136" customWidth="1"/>
    <col min="15115" max="15115" width="7.109375" style="136" bestFit="1" customWidth="1"/>
    <col min="15116" max="15116" width="0" style="136" hidden="1" customWidth="1"/>
    <col min="15117" max="15117" width="9.33203125" style="136" customWidth="1"/>
    <col min="15118" max="15118" width="0" style="136" hidden="1" customWidth="1"/>
    <col min="15119" max="15119" width="7.6640625" style="136" bestFit="1" customWidth="1"/>
    <col min="15120" max="15120" width="5" style="136" bestFit="1" customWidth="1"/>
    <col min="15121" max="15122" width="0" style="136" hidden="1" customWidth="1"/>
    <col min="15123" max="15360" width="9.109375" style="136"/>
    <col min="15361" max="15361" width="4.6640625" style="136" customWidth="1"/>
    <col min="15362" max="15362" width="25.88671875" style="136" customWidth="1"/>
    <col min="15363" max="15363" width="6.88671875" style="136" customWidth="1"/>
    <col min="15364" max="15364" width="14.109375" style="136" customWidth="1"/>
    <col min="15365" max="15365" width="10.44140625" style="136" customWidth="1"/>
    <col min="15366" max="15366" width="17.109375" style="136" customWidth="1"/>
    <col min="15367" max="15367" width="13.5546875" style="136" customWidth="1"/>
    <col min="15368" max="15368" width="16.5546875" style="136" bestFit="1" customWidth="1"/>
    <col min="15369" max="15369" width="3.5546875" style="136" customWidth="1"/>
    <col min="15370" max="15370" width="5.109375" style="136" customWidth="1"/>
    <col min="15371" max="15371" width="7.109375" style="136" bestFit="1" customWidth="1"/>
    <col min="15372" max="15372" width="0" style="136" hidden="1" customWidth="1"/>
    <col min="15373" max="15373" width="9.33203125" style="136" customWidth="1"/>
    <col min="15374" max="15374" width="0" style="136" hidden="1" customWidth="1"/>
    <col min="15375" max="15375" width="7.6640625" style="136" bestFit="1" customWidth="1"/>
    <col min="15376" max="15376" width="5" style="136" bestFit="1" customWidth="1"/>
    <col min="15377" max="15378" width="0" style="136" hidden="1" customWidth="1"/>
    <col min="15379" max="15616" width="9.109375" style="136"/>
    <col min="15617" max="15617" width="4.6640625" style="136" customWidth="1"/>
    <col min="15618" max="15618" width="25.88671875" style="136" customWidth="1"/>
    <col min="15619" max="15619" width="6.88671875" style="136" customWidth="1"/>
    <col min="15620" max="15620" width="14.109375" style="136" customWidth="1"/>
    <col min="15621" max="15621" width="10.44140625" style="136" customWidth="1"/>
    <col min="15622" max="15622" width="17.109375" style="136" customWidth="1"/>
    <col min="15623" max="15623" width="13.5546875" style="136" customWidth="1"/>
    <col min="15624" max="15624" width="16.5546875" style="136" bestFit="1" customWidth="1"/>
    <col min="15625" max="15625" width="3.5546875" style="136" customWidth="1"/>
    <col min="15626" max="15626" width="5.109375" style="136" customWidth="1"/>
    <col min="15627" max="15627" width="7.109375" style="136" bestFit="1" customWidth="1"/>
    <col min="15628" max="15628" width="0" style="136" hidden="1" customWidth="1"/>
    <col min="15629" max="15629" width="9.33203125" style="136" customWidth="1"/>
    <col min="15630" max="15630" width="0" style="136" hidden="1" customWidth="1"/>
    <col min="15631" max="15631" width="7.6640625" style="136" bestFit="1" customWidth="1"/>
    <col min="15632" max="15632" width="5" style="136" bestFit="1" customWidth="1"/>
    <col min="15633" max="15634" width="0" style="136" hidden="1" customWidth="1"/>
    <col min="15635" max="15872" width="9.109375" style="136"/>
    <col min="15873" max="15873" width="4.6640625" style="136" customWidth="1"/>
    <col min="15874" max="15874" width="25.88671875" style="136" customWidth="1"/>
    <col min="15875" max="15875" width="6.88671875" style="136" customWidth="1"/>
    <col min="15876" max="15876" width="14.109375" style="136" customWidth="1"/>
    <col min="15877" max="15877" width="10.44140625" style="136" customWidth="1"/>
    <col min="15878" max="15878" width="17.109375" style="136" customWidth="1"/>
    <col min="15879" max="15879" width="13.5546875" style="136" customWidth="1"/>
    <col min="15880" max="15880" width="16.5546875" style="136" bestFit="1" customWidth="1"/>
    <col min="15881" max="15881" width="3.5546875" style="136" customWidth="1"/>
    <col min="15882" max="15882" width="5.109375" style="136" customWidth="1"/>
    <col min="15883" max="15883" width="7.109375" style="136" bestFit="1" customWidth="1"/>
    <col min="15884" max="15884" width="0" style="136" hidden="1" customWidth="1"/>
    <col min="15885" max="15885" width="9.33203125" style="136" customWidth="1"/>
    <col min="15886" max="15886" width="0" style="136" hidden="1" customWidth="1"/>
    <col min="15887" max="15887" width="7.6640625" style="136" bestFit="1" customWidth="1"/>
    <col min="15888" max="15888" width="5" style="136" bestFit="1" customWidth="1"/>
    <col min="15889" max="15890" width="0" style="136" hidden="1" customWidth="1"/>
    <col min="15891" max="16128" width="9.109375" style="136"/>
    <col min="16129" max="16129" width="4.6640625" style="136" customWidth="1"/>
    <col min="16130" max="16130" width="25.88671875" style="136" customWidth="1"/>
    <col min="16131" max="16131" width="6.88671875" style="136" customWidth="1"/>
    <col min="16132" max="16132" width="14.109375" style="136" customWidth="1"/>
    <col min="16133" max="16133" width="10.44140625" style="136" customWidth="1"/>
    <col min="16134" max="16134" width="17.109375" style="136" customWidth="1"/>
    <col min="16135" max="16135" width="13.5546875" style="136" customWidth="1"/>
    <col min="16136" max="16136" width="16.5546875" style="136" bestFit="1" customWidth="1"/>
    <col min="16137" max="16137" width="3.5546875" style="136" customWidth="1"/>
    <col min="16138" max="16138" width="5.109375" style="136" customWidth="1"/>
    <col min="16139" max="16139" width="7.109375" style="136" bestFit="1" customWidth="1"/>
    <col min="16140" max="16140" width="0" style="136" hidden="1" customWidth="1"/>
    <col min="16141" max="16141" width="9.33203125" style="136" customWidth="1"/>
    <col min="16142" max="16142" width="0" style="136" hidden="1" customWidth="1"/>
    <col min="16143" max="16143" width="7.6640625" style="136" bestFit="1" customWidth="1"/>
    <col min="16144" max="16144" width="5" style="136" bestFit="1" customWidth="1"/>
    <col min="16145" max="16146" width="0" style="136" hidden="1" customWidth="1"/>
    <col min="16147" max="16384" width="9.109375" style="136"/>
  </cols>
  <sheetData>
    <row r="1" spans="1:9" ht="22.8" x14ac:dyDescent="0.25">
      <c r="A1" s="438" t="s">
        <v>144</v>
      </c>
      <c r="B1" s="439"/>
      <c r="C1" s="439"/>
      <c r="D1" s="439"/>
      <c r="E1" s="439"/>
      <c r="F1" s="439"/>
      <c r="G1" s="439"/>
      <c r="H1" s="440"/>
    </row>
    <row r="2" spans="1:9" ht="45.75" customHeight="1" x14ac:dyDescent="0.25">
      <c r="A2" s="441" t="s">
        <v>221</v>
      </c>
      <c r="B2" s="442"/>
      <c r="C2" s="442"/>
      <c r="D2" s="442"/>
      <c r="E2" s="442"/>
      <c r="F2" s="442"/>
      <c r="G2" s="442"/>
      <c r="H2" s="137" t="s">
        <v>145</v>
      </c>
    </row>
    <row r="3" spans="1:9" ht="62.4" x14ac:dyDescent="0.25">
      <c r="A3" s="138" t="s">
        <v>116</v>
      </c>
      <c r="B3" s="166" t="s">
        <v>146</v>
      </c>
      <c r="C3" s="139"/>
      <c r="D3" s="166" t="s">
        <v>147</v>
      </c>
      <c r="E3" s="166" t="s">
        <v>148</v>
      </c>
      <c r="F3" s="166" t="s">
        <v>149</v>
      </c>
      <c r="G3" s="140"/>
      <c r="H3" s="141"/>
      <c r="I3" s="112"/>
    </row>
    <row r="4" spans="1:9" ht="15.6" x14ac:dyDescent="0.3">
      <c r="A4" s="142"/>
      <c r="B4" s="143" t="s">
        <v>150</v>
      </c>
      <c r="C4" s="139" t="s">
        <v>151</v>
      </c>
      <c r="D4" s="144"/>
      <c r="E4" s="227">
        <v>92106</v>
      </c>
      <c r="F4" s="227">
        <v>13715</v>
      </c>
      <c r="G4" s="145"/>
      <c r="H4" s="146"/>
      <c r="I4" s="112"/>
    </row>
    <row r="5" spans="1:9" ht="15" x14ac:dyDescent="0.25">
      <c r="A5" s="147"/>
      <c r="B5" s="143" t="s">
        <v>152</v>
      </c>
      <c r="C5" s="139" t="s">
        <v>151</v>
      </c>
      <c r="D5" s="144"/>
      <c r="E5" s="227">
        <v>15733</v>
      </c>
      <c r="F5" s="227">
        <v>4164</v>
      </c>
      <c r="G5" s="145"/>
      <c r="H5" s="146"/>
      <c r="I5" s="112"/>
    </row>
    <row r="6" spans="1:9" ht="15.6" x14ac:dyDescent="0.3">
      <c r="A6" s="147"/>
      <c r="B6" s="148" t="s">
        <v>62</v>
      </c>
      <c r="C6" s="149" t="s">
        <v>151</v>
      </c>
      <c r="D6" s="150"/>
      <c r="E6" s="150">
        <f>SUM(E4:E5)</f>
        <v>107839</v>
      </c>
      <c r="F6" s="150">
        <f>SUM(F4:F5)</f>
        <v>17879</v>
      </c>
      <c r="G6" s="145"/>
      <c r="H6" s="146"/>
      <c r="I6" s="112"/>
    </row>
    <row r="7" spans="1:9" ht="15" x14ac:dyDescent="0.25">
      <c r="A7" s="151"/>
      <c r="B7" s="140"/>
      <c r="C7" s="152"/>
      <c r="D7" s="145"/>
      <c r="E7" s="145"/>
      <c r="F7" s="145"/>
      <c r="G7" s="145"/>
      <c r="H7" s="146"/>
      <c r="I7" s="112"/>
    </row>
    <row r="8" spans="1:9" ht="46.8" x14ac:dyDescent="0.25">
      <c r="A8" s="138" t="s">
        <v>118</v>
      </c>
      <c r="B8" s="166" t="s">
        <v>153</v>
      </c>
      <c r="C8" s="139"/>
      <c r="D8" s="166" t="s">
        <v>154</v>
      </c>
      <c r="E8" s="166" t="s">
        <v>155</v>
      </c>
      <c r="F8" s="166" t="s">
        <v>156</v>
      </c>
      <c r="G8" s="166" t="s">
        <v>157</v>
      </c>
      <c r="H8" s="153" t="s">
        <v>158</v>
      </c>
      <c r="I8" s="112"/>
    </row>
    <row r="9" spans="1:9" ht="15" x14ac:dyDescent="0.25">
      <c r="A9" s="147"/>
      <c r="B9" s="143" t="s">
        <v>150</v>
      </c>
      <c r="C9" s="139" t="s">
        <v>151</v>
      </c>
      <c r="D9" s="227">
        <v>0</v>
      </c>
      <c r="E9" s="227">
        <v>22198</v>
      </c>
      <c r="F9" s="144">
        <f>D9+E9</f>
        <v>22198</v>
      </c>
      <c r="G9" s="227">
        <v>20788</v>
      </c>
      <c r="H9" s="154">
        <f>F9-G9</f>
        <v>1410</v>
      </c>
      <c r="I9" s="112"/>
    </row>
    <row r="10" spans="1:9" ht="15" x14ac:dyDescent="0.25">
      <c r="A10" s="147"/>
      <c r="B10" s="143" t="s">
        <v>152</v>
      </c>
      <c r="C10" s="139" t="s">
        <v>151</v>
      </c>
      <c r="D10" s="228">
        <v>614</v>
      </c>
      <c r="E10" s="227">
        <v>5207</v>
      </c>
      <c r="F10" s="144">
        <f>D10+E10</f>
        <v>5821</v>
      </c>
      <c r="G10" s="227">
        <v>5191</v>
      </c>
      <c r="H10" s="154">
        <f>F10-G10</f>
        <v>630</v>
      </c>
      <c r="I10" s="112"/>
    </row>
    <row r="11" spans="1:9" ht="15.6" x14ac:dyDescent="0.3">
      <c r="A11" s="147"/>
      <c r="B11" s="148" t="s">
        <v>62</v>
      </c>
      <c r="C11" s="149" t="s">
        <v>151</v>
      </c>
      <c r="D11" s="150">
        <f>SUM(D9:D10)</f>
        <v>614</v>
      </c>
      <c r="E11" s="150">
        <f>SUM(E9:E10)</f>
        <v>27405</v>
      </c>
      <c r="F11" s="150">
        <f>D11+E11</f>
        <v>28019</v>
      </c>
      <c r="G11" s="150">
        <f>F11-H11</f>
        <v>25979</v>
      </c>
      <c r="H11" s="155">
        <f>SUM(H9:H10)</f>
        <v>2040</v>
      </c>
      <c r="I11" s="112"/>
    </row>
    <row r="12" spans="1:9" ht="15.6" thickBot="1" x14ac:dyDescent="0.3">
      <c r="A12" s="156"/>
      <c r="B12" s="157"/>
      <c r="C12" s="158"/>
      <c r="D12" s="159"/>
      <c r="E12" s="159"/>
      <c r="F12" s="159"/>
      <c r="G12" s="160"/>
      <c r="H12" s="161"/>
    </row>
    <row r="13" spans="1:9" ht="15.6" x14ac:dyDescent="0.3">
      <c r="B13" s="113"/>
      <c r="C13" s="162"/>
      <c r="D13" s="112"/>
      <c r="E13" s="112"/>
      <c r="F13" s="112"/>
    </row>
    <row r="14" spans="1:9" ht="17.399999999999999" x14ac:dyDescent="0.3">
      <c r="B14" s="163"/>
      <c r="C14" s="162"/>
      <c r="D14" s="112"/>
      <c r="E14" s="112"/>
      <c r="F14" s="112"/>
    </row>
    <row r="15" spans="1:9" ht="15.6" x14ac:dyDescent="0.3">
      <c r="B15" s="113"/>
      <c r="C15" s="162"/>
      <c r="D15" s="112"/>
      <c r="E15" s="112"/>
      <c r="F15" s="112"/>
    </row>
    <row r="16" spans="1:9" ht="15.6" x14ac:dyDescent="0.3">
      <c r="B16" s="113"/>
      <c r="C16" s="162"/>
      <c r="D16" s="112"/>
      <c r="E16" s="112"/>
      <c r="F16" s="112"/>
    </row>
  </sheetData>
  <mergeCells count="2">
    <mergeCell ref="A1:H1"/>
    <mergeCell ref="A2:G2"/>
  </mergeCells>
  <printOptions horizontalCentered="1" verticalCentered="1"/>
  <pageMargins left="0.7" right="0.7" top="0.75" bottom="0.75" header="0.3" footer="0.3"/>
  <pageSetup paperSize="9" scale="8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5</vt:i4>
      </vt:variant>
    </vt:vector>
  </HeadingPairs>
  <TitlesOfParts>
    <vt:vector size="13" baseType="lpstr">
      <vt:lpstr>Cover Page</vt:lpstr>
      <vt:lpstr>Index</vt:lpstr>
      <vt:lpstr>Glance</vt:lpstr>
      <vt:lpstr>GERC pending</vt:lpstr>
      <vt:lpstr>Sales &amp; Revenue Data</vt:lpstr>
      <vt:lpstr>Financial Data</vt:lpstr>
      <vt:lpstr>T&amp;D LOSSES REDUCTION</vt:lpstr>
      <vt:lpstr>METER TESTING AND DEFECTIVE</vt:lpstr>
      <vt:lpstr>'Financial Data'!Print_Area</vt:lpstr>
      <vt:lpstr>Glance!Print_Area</vt:lpstr>
      <vt:lpstr>Index!Print_Area</vt:lpstr>
      <vt:lpstr>'Sales &amp; Revenue Data'!Print_Area</vt:lpstr>
      <vt:lpstr>'T&amp;D LOSSES REDUCTION'!Print_Area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2022-11-29T05:45:49Z</dcterms:modified>
</cp:coreProperties>
</file>